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sadlonova\Downloads\"/>
    </mc:Choice>
  </mc:AlternateContent>
  <xr:revisionPtr revIDLastSave="0" documentId="13_ncr:1_{95D35C3A-B6EF-4170-8E2B-E87BD15C6B62}" xr6:coauthVersionLast="47" xr6:coauthVersionMax="47" xr10:uidLastSave="{00000000-0000-0000-0000-000000000000}"/>
  <bookViews>
    <workbookView xWindow="-110" yWindow="-110" windowWidth="19420" windowHeight="11500" activeTab="1" xr2:uid="{6EB6E0FE-2935-4936-B23D-8B8F875861C2}"/>
  </bookViews>
  <sheets>
    <sheet name="Budapest" sheetId="37" r:id="rId1"/>
    <sheet name="DATA" sheetId="36" r:id="rId2"/>
  </sheets>
  <definedNames>
    <definedName name="_xlnm._FilterDatabase" localSheetId="0" hidden="1">Budapest!$Q$1:$Q$298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5" i="37" l="1"/>
  <c r="BK6" i="37"/>
  <c r="BK7" i="37"/>
  <c r="BK8" i="37"/>
  <c r="BK9" i="37"/>
  <c r="BK10" i="37"/>
  <c r="BK11" i="37"/>
  <c r="BK12" i="37"/>
  <c r="BK13" i="37"/>
  <c r="BK14" i="37"/>
  <c r="BK15" i="37"/>
  <c r="BK16" i="37"/>
  <c r="BK17" i="37"/>
  <c r="BK18" i="37"/>
  <c r="BK19" i="37"/>
  <c r="BK20" i="37"/>
  <c r="BK21" i="37"/>
  <c r="BK22" i="37"/>
  <c r="BK23" i="37"/>
  <c r="BK24" i="37"/>
  <c r="BK25" i="37"/>
  <c r="BK26" i="37"/>
  <c r="BK27" i="37"/>
  <c r="BK28" i="37"/>
  <c r="BK29" i="37"/>
  <c r="BK30" i="37"/>
  <c r="BK31" i="37"/>
  <c r="BK32" i="37"/>
  <c r="BK33" i="37"/>
  <c r="BK34" i="37"/>
  <c r="BK35" i="37"/>
  <c r="BK36" i="37"/>
  <c r="BK37" i="37"/>
  <c r="BK38" i="37"/>
  <c r="BK39" i="37"/>
  <c r="BK40" i="37"/>
  <c r="BK41" i="37"/>
  <c r="BK42" i="37"/>
  <c r="BK43" i="37"/>
  <c r="BK44" i="37"/>
  <c r="BK45" i="37"/>
  <c r="BK46" i="37"/>
  <c r="BK47" i="37"/>
  <c r="BK48" i="37"/>
  <c r="BK49" i="37"/>
  <c r="BK50" i="37"/>
  <c r="BK51" i="37"/>
  <c r="BK52" i="37"/>
  <c r="BK53" i="37"/>
  <c r="BK54" i="37"/>
  <c r="BK55" i="37"/>
  <c r="BK56" i="37"/>
  <c r="BK57" i="37"/>
  <c r="BK58" i="37"/>
  <c r="BK59" i="37"/>
  <c r="BK60" i="37"/>
  <c r="BK61" i="37"/>
  <c r="BK62" i="37"/>
  <c r="BK63" i="37"/>
  <c r="BK64" i="37"/>
  <c r="BK65" i="37"/>
  <c r="BK66" i="37"/>
  <c r="BK67" i="37"/>
  <c r="BK68" i="37"/>
  <c r="BK69" i="37"/>
  <c r="BK70" i="37"/>
  <c r="BK71" i="37"/>
  <c r="BK72" i="37"/>
  <c r="BK73" i="37"/>
  <c r="BK74" i="37"/>
  <c r="BK75" i="37"/>
  <c r="BK76" i="37"/>
  <c r="BK77" i="37"/>
  <c r="BK78" i="37"/>
  <c r="BK79" i="37"/>
  <c r="BK80" i="37"/>
  <c r="BK81" i="37"/>
  <c r="BK82" i="37"/>
  <c r="BK83" i="37"/>
  <c r="BK84" i="37"/>
  <c r="BK85" i="37"/>
  <c r="BK86" i="37"/>
  <c r="BK87" i="37"/>
  <c r="BK88" i="37"/>
  <c r="BK89" i="37"/>
  <c r="BK90" i="37"/>
  <c r="BK91" i="37"/>
  <c r="BK92" i="37"/>
  <c r="BK93" i="37"/>
  <c r="BK94" i="37"/>
  <c r="BK95" i="37"/>
  <c r="BK96" i="37"/>
  <c r="BK97" i="37"/>
  <c r="BK98" i="37"/>
  <c r="BK99" i="37"/>
  <c r="BK100" i="37"/>
  <c r="BK101" i="37"/>
  <c r="BK102" i="37"/>
  <c r="BK103" i="37"/>
  <c r="BK104" i="37"/>
  <c r="BK105" i="37"/>
  <c r="BK106" i="37"/>
  <c r="BK107" i="37"/>
  <c r="BK108" i="37"/>
  <c r="BK109" i="37"/>
  <c r="BK110" i="37"/>
  <c r="BK111" i="37"/>
  <c r="BK112" i="37"/>
  <c r="BK113" i="37"/>
  <c r="BK114" i="37"/>
  <c r="BK115" i="37"/>
  <c r="BK116" i="37"/>
  <c r="BK117" i="37"/>
  <c r="BK118" i="37"/>
  <c r="BK119" i="37"/>
  <c r="BK120" i="37"/>
  <c r="BK121" i="37"/>
  <c r="BK122" i="37"/>
  <c r="BK123" i="37"/>
  <c r="BK124" i="37"/>
  <c r="BK125" i="37"/>
  <c r="BK126" i="37"/>
  <c r="BK127" i="37"/>
  <c r="BK128" i="37"/>
  <c r="BK129" i="37"/>
  <c r="BK130" i="37"/>
  <c r="BK131" i="37"/>
  <c r="BK132" i="37"/>
  <c r="BK133" i="37"/>
  <c r="BK134" i="37"/>
  <c r="BK135" i="37"/>
  <c r="BK136" i="37"/>
  <c r="BK137" i="37"/>
  <c r="BK138" i="37"/>
  <c r="BK139" i="37"/>
  <c r="BK140" i="37"/>
  <c r="BK141" i="37"/>
  <c r="BK142" i="37"/>
  <c r="BK143" i="37"/>
  <c r="BK144" i="37"/>
  <c r="BK145" i="37"/>
  <c r="BK146" i="37"/>
  <c r="BK147" i="37"/>
  <c r="BK148" i="37"/>
  <c r="BK149" i="37"/>
  <c r="BK150" i="37"/>
  <c r="BK151" i="37"/>
  <c r="BK152" i="37"/>
  <c r="BK153" i="37"/>
  <c r="BK154" i="37"/>
  <c r="BK155" i="37"/>
  <c r="BK156" i="37"/>
  <c r="BK157" i="37"/>
  <c r="BK158" i="37"/>
  <c r="BK159" i="37"/>
  <c r="BK160" i="37"/>
  <c r="BK161" i="37"/>
  <c r="BK162" i="37"/>
  <c r="BK163" i="37"/>
  <c r="BK164" i="37"/>
  <c r="BK165" i="37"/>
  <c r="BK166" i="37"/>
  <c r="BK167" i="37"/>
  <c r="BK168" i="37"/>
  <c r="BK169" i="37"/>
  <c r="BK170" i="37"/>
  <c r="BK171" i="37"/>
  <c r="BK172" i="37"/>
  <c r="BK173" i="37"/>
  <c r="BK174" i="37"/>
  <c r="BK175" i="37"/>
  <c r="BK176" i="37"/>
  <c r="BK177" i="37"/>
  <c r="BK178" i="37"/>
  <c r="BK179" i="37"/>
  <c r="BK180" i="37"/>
  <c r="BK181" i="37"/>
  <c r="BK182" i="37"/>
  <c r="BK183" i="37"/>
  <c r="BK184" i="37"/>
  <c r="BK185" i="37"/>
  <c r="BK186" i="37"/>
  <c r="BK187" i="37"/>
  <c r="BK188" i="37"/>
  <c r="BK189" i="37"/>
  <c r="BK190" i="37"/>
  <c r="BK191" i="37"/>
  <c r="BK192" i="37"/>
  <c r="BK193" i="37"/>
  <c r="BK194" i="37"/>
  <c r="BK195" i="37"/>
  <c r="BK196" i="37"/>
  <c r="BK197" i="37"/>
  <c r="BK198" i="37"/>
  <c r="BK199" i="37"/>
  <c r="BK200" i="37"/>
  <c r="BK201" i="37"/>
  <c r="BK202" i="37"/>
  <c r="BK203" i="37"/>
  <c r="BK204" i="37"/>
  <c r="BK205" i="37"/>
  <c r="BK206" i="37"/>
  <c r="BK207" i="37"/>
  <c r="BK208" i="37"/>
  <c r="BK209" i="37"/>
  <c r="BK210" i="37"/>
  <c r="BK211" i="37"/>
  <c r="BK212" i="37"/>
  <c r="BK213" i="37"/>
  <c r="BK214" i="37"/>
  <c r="BK215" i="37"/>
  <c r="BK216" i="37"/>
  <c r="BK217" i="37"/>
  <c r="BK218" i="37"/>
  <c r="BK219" i="37"/>
  <c r="BK220" i="37"/>
  <c r="BK221" i="37"/>
  <c r="BK222" i="37"/>
  <c r="BK223" i="37"/>
  <c r="BK224" i="37"/>
  <c r="BK225" i="37"/>
  <c r="BK226" i="37"/>
  <c r="BK227" i="37"/>
  <c r="BK228" i="37"/>
  <c r="BK229" i="37"/>
  <c r="BK230" i="37"/>
  <c r="BK231" i="37"/>
  <c r="BK232" i="37"/>
  <c r="BK233" i="37"/>
  <c r="BK234" i="37"/>
  <c r="BK235" i="37"/>
  <c r="BK236" i="37"/>
  <c r="BK237" i="37"/>
  <c r="BK238" i="37"/>
  <c r="BK239" i="37"/>
  <c r="BK240" i="37"/>
  <c r="BK241" i="37"/>
  <c r="BK242" i="37"/>
  <c r="BK243" i="37"/>
  <c r="BK244" i="37"/>
  <c r="BK245" i="37"/>
  <c r="BK246" i="37"/>
  <c r="BK247" i="37"/>
  <c r="BK248" i="37"/>
  <c r="BK249" i="37"/>
  <c r="BK250" i="37"/>
  <c r="BK251" i="37"/>
  <c r="BK252" i="37"/>
  <c r="BK253" i="37"/>
  <c r="BK254" i="37"/>
  <c r="BK255" i="37"/>
  <c r="BK256" i="37"/>
  <c r="BK257" i="37"/>
  <c r="BK258" i="37"/>
  <c r="BK259" i="37"/>
  <c r="BK260" i="37"/>
  <c r="BK261" i="37"/>
  <c r="BK262" i="37"/>
  <c r="BK263" i="37"/>
  <c r="BK264" i="37"/>
  <c r="BK265" i="37"/>
  <c r="BK266" i="37"/>
  <c r="BK267" i="37"/>
  <c r="BK268" i="37"/>
  <c r="BK269" i="37"/>
  <c r="BK270" i="37"/>
  <c r="BK271" i="37"/>
  <c r="BK272" i="37"/>
  <c r="BK273" i="37"/>
  <c r="BK274" i="37"/>
  <c r="BK275" i="37"/>
  <c r="BK276" i="37"/>
  <c r="BK277" i="37"/>
  <c r="BK278" i="37"/>
  <c r="BK279" i="37"/>
  <c r="BK280" i="37"/>
  <c r="BK281" i="37"/>
  <c r="BK282" i="37"/>
  <c r="BK283" i="37"/>
  <c r="BK284" i="37"/>
  <c r="BK285" i="37"/>
  <c r="BK286" i="37"/>
  <c r="BK287" i="37"/>
  <c r="BK288" i="37"/>
  <c r="BK289" i="37"/>
  <c r="BK290" i="37"/>
  <c r="BK291" i="37"/>
  <c r="BK292" i="37"/>
  <c r="BK293" i="37"/>
  <c r="BK294" i="37"/>
  <c r="BK295" i="37"/>
  <c r="BK296" i="37"/>
  <c r="BK297" i="37"/>
  <c r="BK298" i="37"/>
  <c r="BK4" i="37"/>
  <c r="BL5" i="37"/>
  <c r="BL6" i="37"/>
  <c r="BL7" i="37"/>
  <c r="BL8" i="37"/>
  <c r="BL9" i="37"/>
  <c r="BL10" i="37"/>
  <c r="BL11" i="37"/>
  <c r="BL12" i="37"/>
  <c r="BL13" i="37"/>
  <c r="BL14" i="37"/>
  <c r="BL15" i="37"/>
  <c r="BL16" i="37"/>
  <c r="BL17" i="37"/>
  <c r="BL18" i="37"/>
  <c r="BL19" i="37"/>
  <c r="BL20" i="37"/>
  <c r="BL21" i="37"/>
  <c r="BL22" i="37"/>
  <c r="BL23" i="37"/>
  <c r="BL24" i="37"/>
  <c r="BL25" i="37"/>
  <c r="BL26" i="37"/>
  <c r="BL27" i="37"/>
  <c r="BL28" i="37"/>
  <c r="BL29" i="37"/>
  <c r="BL30" i="37"/>
  <c r="BL31" i="37"/>
  <c r="BL32" i="37"/>
  <c r="BL33" i="37"/>
  <c r="BL34" i="37"/>
  <c r="BL35" i="37"/>
  <c r="BL36" i="37"/>
  <c r="BL37" i="37"/>
  <c r="BL38" i="37"/>
  <c r="BL39" i="37"/>
  <c r="BL40" i="37"/>
  <c r="BL41" i="37"/>
  <c r="BL42" i="37"/>
  <c r="BL43" i="37"/>
  <c r="BL44" i="37"/>
  <c r="BL45" i="37"/>
  <c r="BL46" i="37"/>
  <c r="BL47" i="37"/>
  <c r="BL48" i="37"/>
  <c r="BL49" i="37"/>
  <c r="BL50" i="37"/>
  <c r="BL51" i="37"/>
  <c r="BL52" i="37"/>
  <c r="BL53" i="37"/>
  <c r="BL54" i="37"/>
  <c r="BL55" i="37"/>
  <c r="BL56" i="37"/>
  <c r="BL57" i="37"/>
  <c r="BL58" i="37"/>
  <c r="BL59" i="37"/>
  <c r="BL60" i="37"/>
  <c r="BL61" i="37"/>
  <c r="BL62" i="37"/>
  <c r="BL63" i="37"/>
  <c r="BL64" i="37"/>
  <c r="BL65" i="37"/>
  <c r="BL66" i="37"/>
  <c r="BL67" i="37"/>
  <c r="BL68" i="37"/>
  <c r="BL69" i="37"/>
  <c r="BL70" i="37"/>
  <c r="BL71" i="37"/>
  <c r="BL72" i="37"/>
  <c r="BL73" i="37"/>
  <c r="BL74" i="37"/>
  <c r="BL75" i="37"/>
  <c r="BL76" i="37"/>
  <c r="BL77" i="37"/>
  <c r="BL78" i="37"/>
  <c r="BL79" i="37"/>
  <c r="BL80" i="37"/>
  <c r="BL81" i="37"/>
  <c r="BL82" i="37"/>
  <c r="BL83" i="37"/>
  <c r="BL84" i="37"/>
  <c r="BL85" i="37"/>
  <c r="BL86" i="37"/>
  <c r="BL87" i="37"/>
  <c r="BL88" i="37"/>
  <c r="BL89" i="37"/>
  <c r="BL90" i="37"/>
  <c r="BL91" i="37"/>
  <c r="BL92" i="37"/>
  <c r="BL93" i="37"/>
  <c r="BL94" i="37"/>
  <c r="BL95" i="37"/>
  <c r="BL96" i="37"/>
  <c r="BL97" i="37"/>
  <c r="BL98" i="37"/>
  <c r="BL99" i="37"/>
  <c r="BL100" i="37"/>
  <c r="BL101" i="37"/>
  <c r="BL102" i="37"/>
  <c r="BL103" i="37"/>
  <c r="BL104" i="37"/>
  <c r="BL105" i="37"/>
  <c r="BL106" i="37"/>
  <c r="BL107" i="37"/>
  <c r="BL108" i="37"/>
  <c r="BL109" i="37"/>
  <c r="BL110" i="37"/>
  <c r="BL111" i="37"/>
  <c r="BL112" i="37"/>
  <c r="BL113" i="37"/>
  <c r="BL114" i="37"/>
  <c r="BL115" i="37"/>
  <c r="BL116" i="37"/>
  <c r="BL117" i="37"/>
  <c r="BL118" i="37"/>
  <c r="BL119" i="37"/>
  <c r="BL120" i="37"/>
  <c r="BL121" i="37"/>
  <c r="BL122" i="37"/>
  <c r="BL123" i="37"/>
  <c r="BL124" i="37"/>
  <c r="BL125" i="37"/>
  <c r="BL126" i="37"/>
  <c r="BL127" i="37"/>
  <c r="BL128" i="37"/>
  <c r="BL129" i="37"/>
  <c r="BL130" i="37"/>
  <c r="BL131" i="37"/>
  <c r="BL132" i="37"/>
  <c r="BL133" i="37"/>
  <c r="BL134" i="37"/>
  <c r="BL135" i="37"/>
  <c r="BL136" i="37"/>
  <c r="BL137" i="37"/>
  <c r="BL138" i="37"/>
  <c r="BL139" i="37"/>
  <c r="BL140" i="37"/>
  <c r="BL141" i="37"/>
  <c r="BL142" i="37"/>
  <c r="BL143" i="37"/>
  <c r="BL144" i="37"/>
  <c r="BL145" i="37"/>
  <c r="BL146" i="37"/>
  <c r="BL147" i="37"/>
  <c r="BL148" i="37"/>
  <c r="BL149" i="37"/>
  <c r="BL150" i="37"/>
  <c r="BL151" i="37"/>
  <c r="BL152" i="37"/>
  <c r="BL153" i="37"/>
  <c r="BL154" i="37"/>
  <c r="BL155" i="37"/>
  <c r="BL156" i="37"/>
  <c r="BL157" i="37"/>
  <c r="BL158" i="37"/>
  <c r="BL159" i="37"/>
  <c r="BL160" i="37"/>
  <c r="BL161" i="37"/>
  <c r="BL162" i="37"/>
  <c r="BL163" i="37"/>
  <c r="BL164" i="37"/>
  <c r="BL165" i="37"/>
  <c r="BL166" i="37"/>
  <c r="BL167" i="37"/>
  <c r="BL168" i="37"/>
  <c r="BL169" i="37"/>
  <c r="BL170" i="37"/>
  <c r="BL171" i="37"/>
  <c r="BL172" i="37"/>
  <c r="BL173" i="37"/>
  <c r="BL174" i="37"/>
  <c r="BL175" i="37"/>
  <c r="BL176" i="37"/>
  <c r="BL177" i="37"/>
  <c r="BL178" i="37"/>
  <c r="BL179" i="37"/>
  <c r="BL180" i="37"/>
  <c r="BL181" i="37"/>
  <c r="BL182" i="37"/>
  <c r="BL183" i="37"/>
  <c r="BL184" i="37"/>
  <c r="BL185" i="37"/>
  <c r="BL186" i="37"/>
  <c r="BL187" i="37"/>
  <c r="BL188" i="37"/>
  <c r="BL189" i="37"/>
  <c r="BL190" i="37"/>
  <c r="BL191" i="37"/>
  <c r="BL192" i="37"/>
  <c r="BL193" i="37"/>
  <c r="BL194" i="37"/>
  <c r="BL195" i="37"/>
  <c r="BL196" i="37"/>
  <c r="BL197" i="37"/>
  <c r="BL198" i="37"/>
  <c r="BL199" i="37"/>
  <c r="BL200" i="37"/>
  <c r="BL201" i="37"/>
  <c r="BL202" i="37"/>
  <c r="BL203" i="37"/>
  <c r="BL204" i="37"/>
  <c r="BL205" i="37"/>
  <c r="BL206" i="37"/>
  <c r="BL207" i="37"/>
  <c r="BL208" i="37"/>
  <c r="BL209" i="37"/>
  <c r="BL210" i="37"/>
  <c r="BL211" i="37"/>
  <c r="BL212" i="37"/>
  <c r="BL213" i="37"/>
  <c r="BL214" i="37"/>
  <c r="BL215" i="37"/>
  <c r="BL216" i="37"/>
  <c r="BL217" i="37"/>
  <c r="BL218" i="37"/>
  <c r="BL219" i="37"/>
  <c r="BL220" i="37"/>
  <c r="BL221" i="37"/>
  <c r="BL222" i="37"/>
  <c r="BL223" i="37"/>
  <c r="BL224" i="37"/>
  <c r="BL225" i="37"/>
  <c r="BL226" i="37"/>
  <c r="BL227" i="37"/>
  <c r="BL228" i="37"/>
  <c r="BL229" i="37"/>
  <c r="BL230" i="37"/>
  <c r="BL231" i="37"/>
  <c r="BL232" i="37"/>
  <c r="BL233" i="37"/>
  <c r="BL234" i="37"/>
  <c r="BL235" i="37"/>
  <c r="BL236" i="37"/>
  <c r="BL237" i="37"/>
  <c r="BL238" i="37"/>
  <c r="BL239" i="37"/>
  <c r="BL240" i="37"/>
  <c r="BL241" i="37"/>
  <c r="BL242" i="37"/>
  <c r="BL243" i="37"/>
  <c r="BL244" i="37"/>
  <c r="BL245" i="37"/>
  <c r="BL246" i="37"/>
  <c r="BL247" i="37"/>
  <c r="BL248" i="37"/>
  <c r="BL249" i="37"/>
  <c r="BL250" i="37"/>
  <c r="BL251" i="37"/>
  <c r="BL252" i="37"/>
  <c r="BL253" i="37"/>
  <c r="BL254" i="37"/>
  <c r="BL255" i="37"/>
  <c r="BL256" i="37"/>
  <c r="BL257" i="37"/>
  <c r="BL258" i="37"/>
  <c r="BL259" i="37"/>
  <c r="BL260" i="37"/>
  <c r="BL261" i="37"/>
  <c r="BL262" i="37"/>
  <c r="BL263" i="37"/>
  <c r="BL264" i="37"/>
  <c r="BL265" i="37"/>
  <c r="BL266" i="37"/>
  <c r="BL267" i="37"/>
  <c r="BL268" i="37"/>
  <c r="BL269" i="37"/>
  <c r="BL270" i="37"/>
  <c r="BL271" i="37"/>
  <c r="BL272" i="37"/>
  <c r="BL273" i="37"/>
  <c r="BL274" i="37"/>
  <c r="BL275" i="37"/>
  <c r="BL276" i="37"/>
  <c r="BL277" i="37"/>
  <c r="BL278" i="37"/>
  <c r="BL279" i="37"/>
  <c r="BL280" i="37"/>
  <c r="BL281" i="37"/>
  <c r="BL282" i="37"/>
  <c r="BL283" i="37"/>
  <c r="BL284" i="37"/>
  <c r="BL285" i="37"/>
  <c r="BL286" i="37"/>
  <c r="BL287" i="37"/>
  <c r="BL288" i="37"/>
  <c r="BL289" i="37"/>
  <c r="BL290" i="37"/>
  <c r="BL291" i="37"/>
  <c r="BL292" i="37"/>
  <c r="BL293" i="37"/>
  <c r="BL294" i="37"/>
  <c r="BL295" i="37"/>
  <c r="BL296" i="37"/>
  <c r="BL297" i="37"/>
  <c r="BL298" i="37"/>
  <c r="BL4" i="37"/>
  <c r="BN52" i="37"/>
  <c r="BN83" i="37"/>
  <c r="BN180" i="37"/>
  <c r="BN181" i="37"/>
  <c r="BI11" i="37"/>
  <c r="BN11" i="37" s="1"/>
  <c r="BI12" i="37"/>
  <c r="BN12" i="37" s="1"/>
  <c r="BI13" i="37"/>
  <c r="BN13" i="37" s="1"/>
  <c r="BI14" i="37"/>
  <c r="BN14" i="37" s="1"/>
  <c r="BI15" i="37"/>
  <c r="BN15" i="37" s="1"/>
  <c r="BI16" i="37"/>
  <c r="BN16" i="37" s="1"/>
  <c r="BI17" i="37"/>
  <c r="BN17" i="37" s="1"/>
  <c r="BI18" i="37"/>
  <c r="BN18" i="37" s="1"/>
  <c r="BI19" i="37"/>
  <c r="BN19" i="37" s="1"/>
  <c r="BI20" i="37"/>
  <c r="BN20" i="37" s="1"/>
  <c r="BI21" i="37"/>
  <c r="BN21" i="37" s="1"/>
  <c r="BI22" i="37"/>
  <c r="BN22" i="37" s="1"/>
  <c r="BI23" i="37"/>
  <c r="BN23" i="37" s="1"/>
  <c r="BI24" i="37"/>
  <c r="BN24" i="37" s="1"/>
  <c r="BI25" i="37"/>
  <c r="BN25" i="37" s="1"/>
  <c r="BI26" i="37"/>
  <c r="BN26" i="37" s="1"/>
  <c r="BI27" i="37"/>
  <c r="BN27" i="37" s="1"/>
  <c r="BI28" i="37"/>
  <c r="BN28" i="37" s="1"/>
  <c r="BI29" i="37"/>
  <c r="BN29" i="37" s="1"/>
  <c r="BI30" i="37"/>
  <c r="BN30" i="37" s="1"/>
  <c r="BI31" i="37"/>
  <c r="BN31" i="37" s="1"/>
  <c r="BI32" i="37"/>
  <c r="BN32" i="37" s="1"/>
  <c r="BI33" i="37"/>
  <c r="BN33" i="37" s="1"/>
  <c r="BI34" i="37"/>
  <c r="BN34" i="37" s="1"/>
  <c r="BI35" i="37"/>
  <c r="BN35" i="37" s="1"/>
  <c r="BI36" i="37"/>
  <c r="BN36" i="37" s="1"/>
  <c r="BI37" i="37"/>
  <c r="BN37" i="37" s="1"/>
  <c r="BI38" i="37"/>
  <c r="BN38" i="37" s="1"/>
  <c r="BI39" i="37"/>
  <c r="BN39" i="37" s="1"/>
  <c r="BI40" i="37"/>
  <c r="BN40" i="37" s="1"/>
  <c r="BI41" i="37"/>
  <c r="BN41" i="37" s="1"/>
  <c r="BI42" i="37"/>
  <c r="BN42" i="37" s="1"/>
  <c r="BI43" i="37"/>
  <c r="BN43" i="37" s="1"/>
  <c r="BI44" i="37"/>
  <c r="BN44" i="37" s="1"/>
  <c r="BI45" i="37"/>
  <c r="BN45" i="37" s="1"/>
  <c r="BI46" i="37"/>
  <c r="BN46" i="37" s="1"/>
  <c r="BI47" i="37"/>
  <c r="BN47" i="37" s="1"/>
  <c r="BI48" i="37"/>
  <c r="BN48" i="37" s="1"/>
  <c r="BI49" i="37"/>
  <c r="BN49" i="37" s="1"/>
  <c r="BI50" i="37"/>
  <c r="BN50" i="37" s="1"/>
  <c r="BI51" i="37"/>
  <c r="BN51" i="37" s="1"/>
  <c r="BI52" i="37"/>
  <c r="BI53" i="37"/>
  <c r="BN53" i="37" s="1"/>
  <c r="BI54" i="37"/>
  <c r="BN54" i="37" s="1"/>
  <c r="BI55" i="37"/>
  <c r="BN55" i="37" s="1"/>
  <c r="BI56" i="37"/>
  <c r="BN56" i="37" s="1"/>
  <c r="BI57" i="37"/>
  <c r="BN57" i="37" s="1"/>
  <c r="BI58" i="37"/>
  <c r="BN58" i="37" s="1"/>
  <c r="BI59" i="37"/>
  <c r="BN59" i="37" s="1"/>
  <c r="BI60" i="37"/>
  <c r="BN60" i="37" s="1"/>
  <c r="BI61" i="37"/>
  <c r="BN61" i="37" s="1"/>
  <c r="BI62" i="37"/>
  <c r="BN62" i="37" s="1"/>
  <c r="BI63" i="37"/>
  <c r="BN63" i="37" s="1"/>
  <c r="BI64" i="37"/>
  <c r="BN64" i="37" s="1"/>
  <c r="BI65" i="37"/>
  <c r="BN65" i="37" s="1"/>
  <c r="BI66" i="37"/>
  <c r="BN66" i="37" s="1"/>
  <c r="BI67" i="37"/>
  <c r="BN67" i="37" s="1"/>
  <c r="BI68" i="37"/>
  <c r="BN68" i="37" s="1"/>
  <c r="BI69" i="37"/>
  <c r="BN69" i="37" s="1"/>
  <c r="BI70" i="37"/>
  <c r="BN70" i="37" s="1"/>
  <c r="BI71" i="37"/>
  <c r="BN71" i="37" s="1"/>
  <c r="BI72" i="37"/>
  <c r="BN72" i="37" s="1"/>
  <c r="BI73" i="37"/>
  <c r="BN73" i="37" s="1"/>
  <c r="BI74" i="37"/>
  <c r="BN74" i="37" s="1"/>
  <c r="BI75" i="37"/>
  <c r="BN75" i="37" s="1"/>
  <c r="BI76" i="37"/>
  <c r="BN76" i="37" s="1"/>
  <c r="BI77" i="37"/>
  <c r="BN77" i="37" s="1"/>
  <c r="BI78" i="37"/>
  <c r="BN78" i="37" s="1"/>
  <c r="BI79" i="37"/>
  <c r="BN79" i="37" s="1"/>
  <c r="BI80" i="37"/>
  <c r="BN80" i="37" s="1"/>
  <c r="BI81" i="37"/>
  <c r="BN81" i="37" s="1"/>
  <c r="BI82" i="37"/>
  <c r="BN82" i="37" s="1"/>
  <c r="BI83" i="37"/>
  <c r="BI84" i="37"/>
  <c r="BN84" i="37" s="1"/>
  <c r="BI85" i="37"/>
  <c r="BN85" i="37" s="1"/>
  <c r="BI86" i="37"/>
  <c r="BN86" i="37" s="1"/>
  <c r="BI87" i="37"/>
  <c r="BN87" i="37" s="1"/>
  <c r="BI88" i="37"/>
  <c r="BN88" i="37" s="1"/>
  <c r="BI89" i="37"/>
  <c r="BN89" i="37" s="1"/>
  <c r="BI90" i="37"/>
  <c r="BN90" i="37" s="1"/>
  <c r="BI91" i="37"/>
  <c r="BN91" i="37" s="1"/>
  <c r="BI92" i="37"/>
  <c r="BN92" i="37" s="1"/>
  <c r="BI93" i="37"/>
  <c r="BN93" i="37" s="1"/>
  <c r="BI94" i="37"/>
  <c r="BN94" i="37" s="1"/>
  <c r="BI95" i="37"/>
  <c r="BN95" i="37" s="1"/>
  <c r="BI96" i="37"/>
  <c r="BN96" i="37" s="1"/>
  <c r="BI97" i="37"/>
  <c r="BN97" i="37" s="1"/>
  <c r="BI98" i="37"/>
  <c r="BN98" i="37" s="1"/>
  <c r="BI99" i="37"/>
  <c r="BN99" i="37" s="1"/>
  <c r="BI100" i="37"/>
  <c r="BN100" i="37" s="1"/>
  <c r="BI101" i="37"/>
  <c r="BN101" i="37" s="1"/>
  <c r="BI102" i="37"/>
  <c r="BN102" i="37" s="1"/>
  <c r="BI103" i="37"/>
  <c r="BN103" i="37" s="1"/>
  <c r="BI104" i="37"/>
  <c r="BN104" i="37" s="1"/>
  <c r="BI105" i="37"/>
  <c r="BN105" i="37" s="1"/>
  <c r="BI106" i="37"/>
  <c r="BN106" i="37" s="1"/>
  <c r="BI107" i="37"/>
  <c r="BN107" i="37" s="1"/>
  <c r="BI108" i="37"/>
  <c r="BN108" i="37" s="1"/>
  <c r="BI109" i="37"/>
  <c r="BN109" i="37" s="1"/>
  <c r="BI110" i="37"/>
  <c r="BN110" i="37" s="1"/>
  <c r="BI111" i="37"/>
  <c r="BN111" i="37" s="1"/>
  <c r="BI112" i="37"/>
  <c r="BN112" i="37" s="1"/>
  <c r="BI113" i="37"/>
  <c r="BN113" i="37" s="1"/>
  <c r="BI114" i="37"/>
  <c r="BN114" i="37" s="1"/>
  <c r="BI115" i="37"/>
  <c r="BN115" i="37" s="1"/>
  <c r="BI116" i="37"/>
  <c r="BN116" i="37" s="1"/>
  <c r="BI117" i="37"/>
  <c r="BN117" i="37" s="1"/>
  <c r="BI118" i="37"/>
  <c r="BN118" i="37" s="1"/>
  <c r="BI119" i="37"/>
  <c r="BN119" i="37" s="1"/>
  <c r="BI120" i="37"/>
  <c r="BN120" i="37" s="1"/>
  <c r="BI121" i="37"/>
  <c r="BN121" i="37" s="1"/>
  <c r="BI122" i="37"/>
  <c r="BN122" i="37" s="1"/>
  <c r="BI123" i="37"/>
  <c r="BN123" i="37" s="1"/>
  <c r="BI124" i="37"/>
  <c r="BN124" i="37" s="1"/>
  <c r="BI125" i="37"/>
  <c r="BN125" i="37" s="1"/>
  <c r="BI126" i="37"/>
  <c r="BN126" i="37" s="1"/>
  <c r="BI127" i="37"/>
  <c r="BN127" i="37" s="1"/>
  <c r="BI128" i="37"/>
  <c r="BN128" i="37" s="1"/>
  <c r="BI129" i="37"/>
  <c r="BN129" i="37" s="1"/>
  <c r="BI130" i="37"/>
  <c r="BN130" i="37" s="1"/>
  <c r="BI131" i="37"/>
  <c r="BN131" i="37" s="1"/>
  <c r="BI132" i="37"/>
  <c r="BN132" i="37" s="1"/>
  <c r="BI133" i="37"/>
  <c r="BN133" i="37" s="1"/>
  <c r="BI134" i="37"/>
  <c r="BN134" i="37" s="1"/>
  <c r="BI135" i="37"/>
  <c r="BN135" i="37" s="1"/>
  <c r="BI136" i="37"/>
  <c r="BN136" i="37" s="1"/>
  <c r="BI137" i="37"/>
  <c r="BN137" i="37" s="1"/>
  <c r="BI138" i="37"/>
  <c r="BN138" i="37" s="1"/>
  <c r="BI139" i="37"/>
  <c r="BN139" i="37" s="1"/>
  <c r="BI140" i="37"/>
  <c r="BN140" i="37" s="1"/>
  <c r="BI141" i="37"/>
  <c r="BN141" i="37" s="1"/>
  <c r="BI142" i="37"/>
  <c r="BN142" i="37" s="1"/>
  <c r="BI143" i="37"/>
  <c r="BN143" i="37" s="1"/>
  <c r="BI144" i="37"/>
  <c r="BN144" i="37" s="1"/>
  <c r="BI145" i="37"/>
  <c r="BN145" i="37" s="1"/>
  <c r="BI146" i="37"/>
  <c r="BN146" i="37" s="1"/>
  <c r="BI147" i="37"/>
  <c r="BN147" i="37" s="1"/>
  <c r="BI148" i="37"/>
  <c r="BN148" i="37" s="1"/>
  <c r="BI149" i="37"/>
  <c r="BN149" i="37" s="1"/>
  <c r="BI150" i="37"/>
  <c r="BN150" i="37" s="1"/>
  <c r="BI151" i="37"/>
  <c r="BN151" i="37" s="1"/>
  <c r="BI152" i="37"/>
  <c r="BN152" i="37" s="1"/>
  <c r="BI153" i="37"/>
  <c r="BN153" i="37" s="1"/>
  <c r="BI154" i="37"/>
  <c r="BN154" i="37" s="1"/>
  <c r="BI155" i="37"/>
  <c r="BN155" i="37" s="1"/>
  <c r="BI156" i="37"/>
  <c r="BN156" i="37" s="1"/>
  <c r="BI157" i="37"/>
  <c r="BN157" i="37" s="1"/>
  <c r="BI158" i="37"/>
  <c r="BN158" i="37" s="1"/>
  <c r="BI159" i="37"/>
  <c r="BN159" i="37" s="1"/>
  <c r="BI160" i="37"/>
  <c r="BN160" i="37" s="1"/>
  <c r="BI161" i="37"/>
  <c r="BN161" i="37" s="1"/>
  <c r="BI162" i="37"/>
  <c r="BN162" i="37" s="1"/>
  <c r="BI163" i="37"/>
  <c r="BN163" i="37" s="1"/>
  <c r="BI164" i="37"/>
  <c r="BN164" i="37" s="1"/>
  <c r="BI165" i="37"/>
  <c r="BN165" i="37" s="1"/>
  <c r="BI166" i="37"/>
  <c r="BN166" i="37" s="1"/>
  <c r="BI167" i="37"/>
  <c r="BN167" i="37" s="1"/>
  <c r="BI168" i="37"/>
  <c r="BN168" i="37" s="1"/>
  <c r="BI169" i="37"/>
  <c r="BN169" i="37" s="1"/>
  <c r="BI170" i="37"/>
  <c r="BN170" i="37" s="1"/>
  <c r="BI171" i="37"/>
  <c r="BN171" i="37" s="1"/>
  <c r="BI172" i="37"/>
  <c r="BN172" i="37" s="1"/>
  <c r="BI173" i="37"/>
  <c r="BN173" i="37" s="1"/>
  <c r="BI174" i="37"/>
  <c r="BN174" i="37" s="1"/>
  <c r="BI175" i="37"/>
  <c r="BN175" i="37" s="1"/>
  <c r="BI176" i="37"/>
  <c r="BN176" i="37" s="1"/>
  <c r="BI177" i="37"/>
  <c r="BN177" i="37" s="1"/>
  <c r="BI178" i="37"/>
  <c r="BN178" i="37" s="1"/>
  <c r="BI179" i="37"/>
  <c r="BN179" i="37" s="1"/>
  <c r="BI180" i="37"/>
  <c r="BI181" i="37"/>
  <c r="BI182" i="37"/>
  <c r="BN182" i="37" s="1"/>
  <c r="BI183" i="37"/>
  <c r="BN183" i="37" s="1"/>
  <c r="BI184" i="37"/>
  <c r="BN184" i="37" s="1"/>
  <c r="BI185" i="37"/>
  <c r="BN185" i="37" s="1"/>
  <c r="BI186" i="37"/>
  <c r="BN186" i="37" s="1"/>
  <c r="BI187" i="37"/>
  <c r="BN187" i="37" s="1"/>
  <c r="BI188" i="37"/>
  <c r="BN188" i="37" s="1"/>
  <c r="BI189" i="37"/>
  <c r="BN189" i="37" s="1"/>
  <c r="BI190" i="37"/>
  <c r="BN190" i="37" s="1"/>
  <c r="BI191" i="37"/>
  <c r="BN191" i="37" s="1"/>
  <c r="BI192" i="37"/>
  <c r="BN192" i="37" s="1"/>
  <c r="BI193" i="37"/>
  <c r="BN193" i="37" s="1"/>
  <c r="BI194" i="37"/>
  <c r="BN194" i="37" s="1"/>
  <c r="BI195" i="37"/>
  <c r="BN195" i="37" s="1"/>
  <c r="BI196" i="37"/>
  <c r="BN196" i="37" s="1"/>
  <c r="BI197" i="37"/>
  <c r="BN197" i="37" s="1"/>
  <c r="BI198" i="37"/>
  <c r="BN198" i="37" s="1"/>
  <c r="BI199" i="37"/>
  <c r="BN199" i="37" s="1"/>
  <c r="BI200" i="37"/>
  <c r="BN200" i="37" s="1"/>
  <c r="BI201" i="37"/>
  <c r="BN201" i="37" s="1"/>
  <c r="BI202" i="37"/>
  <c r="BN202" i="37" s="1"/>
  <c r="BI203" i="37"/>
  <c r="BN203" i="37" s="1"/>
  <c r="BI204" i="37"/>
  <c r="BN204" i="37" s="1"/>
  <c r="BI205" i="37"/>
  <c r="BN205" i="37" s="1"/>
  <c r="BI206" i="37"/>
  <c r="BN206" i="37" s="1"/>
  <c r="BI207" i="37"/>
  <c r="BN207" i="37" s="1"/>
  <c r="BI208" i="37"/>
  <c r="BN208" i="37" s="1"/>
  <c r="BI209" i="37"/>
  <c r="BN209" i="37" s="1"/>
  <c r="BI210" i="37"/>
  <c r="BN210" i="37" s="1"/>
  <c r="BI211" i="37"/>
  <c r="BN211" i="37" s="1"/>
  <c r="BI212" i="37"/>
  <c r="BN212" i="37" s="1"/>
  <c r="BI213" i="37"/>
  <c r="BN213" i="37" s="1"/>
  <c r="BI214" i="37"/>
  <c r="BN214" i="37" s="1"/>
  <c r="BI215" i="37"/>
  <c r="BN215" i="37" s="1"/>
  <c r="BI216" i="37"/>
  <c r="BN216" i="37" s="1"/>
  <c r="BI217" i="37"/>
  <c r="BN217" i="37" s="1"/>
  <c r="BI218" i="37"/>
  <c r="BN218" i="37" s="1"/>
  <c r="BI219" i="37"/>
  <c r="BN219" i="37" s="1"/>
  <c r="BI220" i="37"/>
  <c r="BN220" i="37" s="1"/>
  <c r="BI221" i="37"/>
  <c r="BN221" i="37" s="1"/>
  <c r="BI222" i="37"/>
  <c r="BN222" i="37" s="1"/>
  <c r="BI223" i="37"/>
  <c r="BN223" i="37" s="1"/>
  <c r="BI224" i="37"/>
  <c r="BN224" i="37" s="1"/>
  <c r="BI225" i="37"/>
  <c r="BN225" i="37" s="1"/>
  <c r="BI226" i="37"/>
  <c r="BN226" i="37" s="1"/>
  <c r="BI227" i="37"/>
  <c r="BN227" i="37" s="1"/>
  <c r="BI228" i="37"/>
  <c r="BN228" i="37" s="1"/>
  <c r="BI229" i="37"/>
  <c r="BN229" i="37" s="1"/>
  <c r="BI230" i="37"/>
  <c r="BN230" i="37" s="1"/>
  <c r="BI231" i="37"/>
  <c r="BN231" i="37" s="1"/>
  <c r="BI232" i="37"/>
  <c r="BN232" i="37" s="1"/>
  <c r="BI233" i="37"/>
  <c r="BN233" i="37" s="1"/>
  <c r="BI234" i="37"/>
  <c r="BN234" i="37" s="1"/>
  <c r="BI235" i="37"/>
  <c r="BN235" i="37" s="1"/>
  <c r="BI236" i="37"/>
  <c r="BN236" i="37" s="1"/>
  <c r="BI237" i="37"/>
  <c r="BN237" i="37" s="1"/>
  <c r="BI238" i="37"/>
  <c r="BN238" i="37" s="1"/>
  <c r="BI239" i="37"/>
  <c r="BN239" i="37" s="1"/>
  <c r="BI240" i="37"/>
  <c r="BN240" i="37" s="1"/>
  <c r="BI241" i="37"/>
  <c r="BN241" i="37" s="1"/>
  <c r="BI242" i="37"/>
  <c r="BN242" i="37" s="1"/>
  <c r="BI243" i="37"/>
  <c r="BN243" i="37" s="1"/>
  <c r="BI244" i="37"/>
  <c r="BN244" i="37" s="1"/>
  <c r="BI245" i="37"/>
  <c r="BN245" i="37" s="1"/>
  <c r="BI246" i="37"/>
  <c r="BN246" i="37" s="1"/>
  <c r="BI247" i="37"/>
  <c r="BN247" i="37" s="1"/>
  <c r="BI248" i="37"/>
  <c r="BN248" i="37" s="1"/>
  <c r="BI249" i="37"/>
  <c r="BN249" i="37" s="1"/>
  <c r="BI250" i="37"/>
  <c r="BN250" i="37" s="1"/>
  <c r="BI251" i="37"/>
  <c r="BN251" i="37" s="1"/>
  <c r="BI252" i="37"/>
  <c r="BN252" i="37" s="1"/>
  <c r="BI253" i="37"/>
  <c r="BN253" i="37" s="1"/>
  <c r="BI254" i="37"/>
  <c r="BN254" i="37" s="1"/>
  <c r="BI255" i="37"/>
  <c r="BN255" i="37" s="1"/>
  <c r="BI256" i="37"/>
  <c r="BN256" i="37" s="1"/>
  <c r="BI257" i="37"/>
  <c r="BN257" i="37" s="1"/>
  <c r="BI258" i="37"/>
  <c r="BN258" i="37" s="1"/>
  <c r="BI259" i="37"/>
  <c r="BN259" i="37" s="1"/>
  <c r="BI260" i="37"/>
  <c r="BN260" i="37" s="1"/>
  <c r="BI261" i="37"/>
  <c r="BN261" i="37" s="1"/>
  <c r="BI262" i="37"/>
  <c r="BN262" i="37" s="1"/>
  <c r="BI263" i="37"/>
  <c r="BN263" i="37" s="1"/>
  <c r="BI264" i="37"/>
  <c r="BN264" i="37" s="1"/>
  <c r="BI265" i="37"/>
  <c r="BN265" i="37" s="1"/>
  <c r="BI266" i="37"/>
  <c r="BN266" i="37" s="1"/>
  <c r="BI267" i="37"/>
  <c r="BN267" i="37" s="1"/>
  <c r="BI268" i="37"/>
  <c r="BN268" i="37" s="1"/>
  <c r="BI269" i="37"/>
  <c r="BN269" i="37" s="1"/>
  <c r="BI270" i="37"/>
  <c r="BN270" i="37" s="1"/>
  <c r="BI271" i="37"/>
  <c r="BN271" i="37" s="1"/>
  <c r="BI272" i="37"/>
  <c r="BN272" i="37" s="1"/>
  <c r="BI273" i="37"/>
  <c r="BN273" i="37" s="1"/>
  <c r="BI274" i="37"/>
  <c r="BN274" i="37" s="1"/>
  <c r="BI275" i="37"/>
  <c r="BN275" i="37" s="1"/>
  <c r="BI276" i="37"/>
  <c r="BN276" i="37" s="1"/>
  <c r="BI277" i="37"/>
  <c r="BN277" i="37" s="1"/>
  <c r="BI278" i="37"/>
  <c r="BN278" i="37" s="1"/>
  <c r="BI279" i="37"/>
  <c r="BN279" i="37" s="1"/>
  <c r="BI280" i="37"/>
  <c r="BN280" i="37" s="1"/>
  <c r="BI281" i="37"/>
  <c r="BN281" i="37" s="1"/>
  <c r="BI282" i="37"/>
  <c r="BN282" i="37" s="1"/>
  <c r="BI283" i="37"/>
  <c r="BN283" i="37" s="1"/>
  <c r="BI284" i="37"/>
  <c r="BN284" i="37" s="1"/>
  <c r="BI285" i="37"/>
  <c r="BN285" i="37" s="1"/>
  <c r="BI286" i="37"/>
  <c r="BN286" i="37" s="1"/>
  <c r="BI287" i="37"/>
  <c r="BN287" i="37" s="1"/>
  <c r="BI288" i="37"/>
  <c r="BN288" i="37" s="1"/>
  <c r="BI289" i="37"/>
  <c r="BN289" i="37" s="1"/>
  <c r="BI290" i="37"/>
  <c r="BN290" i="37" s="1"/>
  <c r="BI291" i="37"/>
  <c r="BN291" i="37" s="1"/>
  <c r="BI292" i="37"/>
  <c r="BN292" i="37" s="1"/>
  <c r="BI293" i="37"/>
  <c r="BN293" i="37" s="1"/>
  <c r="BI294" i="37"/>
  <c r="BN294" i="37" s="1"/>
  <c r="BI295" i="37"/>
  <c r="BN295" i="37" s="1"/>
  <c r="BI296" i="37"/>
  <c r="BN296" i="37" s="1"/>
  <c r="BI297" i="37"/>
  <c r="BN297" i="37" s="1"/>
  <c r="BI298" i="37"/>
  <c r="BN298" i="37" s="1"/>
  <c r="BI5" i="37"/>
  <c r="BN5" i="37" s="1"/>
  <c r="BI6" i="37"/>
  <c r="BN6" i="37" s="1"/>
  <c r="BI7" i="37"/>
  <c r="BN7" i="37" s="1"/>
  <c r="BI8" i="37"/>
  <c r="BN8" i="37" s="1"/>
  <c r="BI9" i="37"/>
  <c r="BN9" i="37" s="1"/>
  <c r="BI10" i="37"/>
  <c r="BN10" i="37" s="1"/>
  <c r="BI4" i="37"/>
  <c r="BN4" i="37" s="1"/>
  <c r="BS298" i="37"/>
  <c r="BP298" i="37" s="1"/>
  <c r="BR298" i="37" s="1"/>
  <c r="BQ298" i="37"/>
  <c r="BE298" i="37"/>
  <c r="J298" i="37"/>
  <c r="E298" i="37"/>
  <c r="BS297" i="37"/>
  <c r="BP297" i="37" s="1"/>
  <c r="BR297" i="37" s="1"/>
  <c r="BQ297" i="37"/>
  <c r="BE297" i="37"/>
  <c r="J297" i="37"/>
  <c r="E297" i="37"/>
  <c r="BS296" i="37"/>
  <c r="BP296" i="37" s="1"/>
  <c r="BR296" i="37" s="1"/>
  <c r="BQ296" i="37"/>
  <c r="BE296" i="37"/>
  <c r="J296" i="37"/>
  <c r="E296" i="37"/>
  <c r="BS295" i="37"/>
  <c r="BP295" i="37" s="1"/>
  <c r="BR295" i="37" s="1"/>
  <c r="BQ295" i="37"/>
  <c r="BE295" i="37"/>
  <c r="J295" i="37"/>
  <c r="E295" i="37"/>
  <c r="BS294" i="37"/>
  <c r="BP294" i="37" s="1"/>
  <c r="BR294" i="37" s="1"/>
  <c r="BQ294" i="37"/>
  <c r="BE294" i="37"/>
  <c r="J294" i="37"/>
  <c r="E294" i="37"/>
  <c r="BS293" i="37"/>
  <c r="BP293" i="37" s="1"/>
  <c r="BR293" i="37" s="1"/>
  <c r="BQ293" i="37"/>
  <c r="BE293" i="37"/>
  <c r="J293" i="37"/>
  <c r="E293" i="37"/>
  <c r="BS292" i="37"/>
  <c r="BP292" i="37" s="1"/>
  <c r="BR292" i="37" s="1"/>
  <c r="BQ292" i="37"/>
  <c r="BE292" i="37"/>
  <c r="J292" i="37"/>
  <c r="E292" i="37"/>
  <c r="BS291" i="37"/>
  <c r="BP291" i="37" s="1"/>
  <c r="BR291" i="37" s="1"/>
  <c r="BQ291" i="37"/>
  <c r="BE291" i="37"/>
  <c r="J291" i="37"/>
  <c r="E291" i="37"/>
  <c r="BS290" i="37"/>
  <c r="BP290" i="37" s="1"/>
  <c r="BR290" i="37" s="1"/>
  <c r="BQ290" i="37"/>
  <c r="BE290" i="37"/>
  <c r="J290" i="37"/>
  <c r="E290" i="37"/>
  <c r="BS289" i="37"/>
  <c r="BP289" i="37" s="1"/>
  <c r="BR289" i="37" s="1"/>
  <c r="BQ289" i="37"/>
  <c r="BE289" i="37"/>
  <c r="J289" i="37"/>
  <c r="E289" i="37"/>
  <c r="BS288" i="37"/>
  <c r="BP288" i="37" s="1"/>
  <c r="BQ288" i="37"/>
  <c r="BE288" i="37"/>
  <c r="J288" i="37"/>
  <c r="E288" i="37"/>
  <c r="BS287" i="37"/>
  <c r="BP287" i="37" s="1"/>
  <c r="BR287" i="37" s="1"/>
  <c r="BQ287" i="37"/>
  <c r="BE287" i="37"/>
  <c r="J287" i="37"/>
  <c r="E287" i="37"/>
  <c r="BS286" i="37"/>
  <c r="BP286" i="37" s="1"/>
  <c r="BR286" i="37" s="1"/>
  <c r="BQ286" i="37"/>
  <c r="BE286" i="37"/>
  <c r="J286" i="37"/>
  <c r="E286" i="37"/>
  <c r="BS285" i="37"/>
  <c r="BP285" i="37" s="1"/>
  <c r="BR285" i="37" s="1"/>
  <c r="BQ285" i="37"/>
  <c r="BE285" i="37"/>
  <c r="J285" i="37"/>
  <c r="E285" i="37"/>
  <c r="BS284" i="37"/>
  <c r="BP284" i="37" s="1"/>
  <c r="BR284" i="37" s="1"/>
  <c r="BQ284" i="37"/>
  <c r="BT284" i="37" s="1"/>
  <c r="BE284" i="37"/>
  <c r="J284" i="37"/>
  <c r="E284" i="37"/>
  <c r="BS283" i="37"/>
  <c r="BP283" i="37" s="1"/>
  <c r="BR283" i="37" s="1"/>
  <c r="BQ283" i="37"/>
  <c r="BE283" i="37"/>
  <c r="J283" i="37"/>
  <c r="E283" i="37"/>
  <c r="BS282" i="37"/>
  <c r="BP282" i="37" s="1"/>
  <c r="BR282" i="37" s="1"/>
  <c r="BQ282" i="37"/>
  <c r="BE282" i="37"/>
  <c r="J282" i="37"/>
  <c r="E282" i="37"/>
  <c r="BS281" i="37"/>
  <c r="BP281" i="37" s="1"/>
  <c r="BR281" i="37" s="1"/>
  <c r="BQ281" i="37"/>
  <c r="BE281" i="37"/>
  <c r="J281" i="37"/>
  <c r="E281" i="37"/>
  <c r="BS280" i="37"/>
  <c r="BP280" i="37" s="1"/>
  <c r="BR280" i="37" s="1"/>
  <c r="BQ280" i="37"/>
  <c r="BE280" i="37"/>
  <c r="J280" i="37"/>
  <c r="E280" i="37"/>
  <c r="BS279" i="37"/>
  <c r="BP279" i="37" s="1"/>
  <c r="BR279" i="37" s="1"/>
  <c r="BQ279" i="37"/>
  <c r="BE279" i="37"/>
  <c r="J279" i="37"/>
  <c r="E279" i="37"/>
  <c r="BS278" i="37"/>
  <c r="BP278" i="37" s="1"/>
  <c r="BR278" i="37" s="1"/>
  <c r="BQ278" i="37"/>
  <c r="BE278" i="37"/>
  <c r="J278" i="37"/>
  <c r="E278" i="37"/>
  <c r="BS277" i="37"/>
  <c r="BP277" i="37" s="1"/>
  <c r="BQ277" i="37"/>
  <c r="BE277" i="37"/>
  <c r="J277" i="37"/>
  <c r="E277" i="37"/>
  <c r="BS276" i="37"/>
  <c r="BP276" i="37" s="1"/>
  <c r="BQ276" i="37"/>
  <c r="BE276" i="37"/>
  <c r="J276" i="37"/>
  <c r="E276" i="37"/>
  <c r="BS275" i="37"/>
  <c r="BP275" i="37" s="1"/>
  <c r="BR275" i="37" s="1"/>
  <c r="BQ275" i="37"/>
  <c r="BE275" i="37"/>
  <c r="J275" i="37"/>
  <c r="E275" i="37"/>
  <c r="BS274" i="37"/>
  <c r="BP274" i="37" s="1"/>
  <c r="BR274" i="37" s="1"/>
  <c r="BQ274" i="37"/>
  <c r="BE274" i="37"/>
  <c r="J274" i="37"/>
  <c r="E274" i="37"/>
  <c r="BS273" i="37"/>
  <c r="BP273" i="37" s="1"/>
  <c r="BQ273" i="37"/>
  <c r="BE273" i="37"/>
  <c r="J273" i="37"/>
  <c r="E273" i="37"/>
  <c r="BS272" i="37"/>
  <c r="BP272" i="37" s="1"/>
  <c r="BR272" i="37" s="1"/>
  <c r="BQ272" i="37"/>
  <c r="BT272" i="37" s="1"/>
  <c r="BE272" i="37"/>
  <c r="J272" i="37"/>
  <c r="E272" i="37"/>
  <c r="BS271" i="37"/>
  <c r="BP271" i="37" s="1"/>
  <c r="BR271" i="37" s="1"/>
  <c r="BQ271" i="37"/>
  <c r="BE271" i="37"/>
  <c r="J271" i="37"/>
  <c r="E271" i="37"/>
  <c r="BS270" i="37"/>
  <c r="BP270" i="37" s="1"/>
  <c r="BQ270" i="37"/>
  <c r="BE270" i="37"/>
  <c r="J270" i="37"/>
  <c r="E270" i="37"/>
  <c r="BS269" i="37"/>
  <c r="BP269" i="37" s="1"/>
  <c r="BR269" i="37" s="1"/>
  <c r="BQ269" i="37"/>
  <c r="BE269" i="37"/>
  <c r="J269" i="37"/>
  <c r="E269" i="37"/>
  <c r="BS268" i="37"/>
  <c r="BP268" i="37" s="1"/>
  <c r="BR268" i="37" s="1"/>
  <c r="BQ268" i="37"/>
  <c r="BE268" i="37"/>
  <c r="J268" i="37"/>
  <c r="E268" i="37"/>
  <c r="BS267" i="37"/>
  <c r="BP267" i="37" s="1"/>
  <c r="BR267" i="37" s="1"/>
  <c r="BQ267" i="37"/>
  <c r="BE267" i="37"/>
  <c r="J267" i="37"/>
  <c r="E267" i="37"/>
  <c r="BS266" i="37"/>
  <c r="BP266" i="37" s="1"/>
  <c r="BQ266" i="37"/>
  <c r="BE266" i="37"/>
  <c r="J266" i="37"/>
  <c r="E266" i="37"/>
  <c r="BS265" i="37"/>
  <c r="BP265" i="37" s="1"/>
  <c r="BR265" i="37" s="1"/>
  <c r="BQ265" i="37"/>
  <c r="BE265" i="37"/>
  <c r="J265" i="37"/>
  <c r="E265" i="37"/>
  <c r="BS264" i="37"/>
  <c r="BP264" i="37" s="1"/>
  <c r="BR264" i="37" s="1"/>
  <c r="BQ264" i="37"/>
  <c r="BE264" i="37"/>
  <c r="J264" i="37"/>
  <c r="E264" i="37"/>
  <c r="BS263" i="37"/>
  <c r="BP263" i="37" s="1"/>
  <c r="BR263" i="37" s="1"/>
  <c r="BQ263" i="37"/>
  <c r="BE263" i="37"/>
  <c r="J263" i="37"/>
  <c r="E263" i="37"/>
  <c r="BS262" i="37"/>
  <c r="BP262" i="37" s="1"/>
  <c r="BQ262" i="37"/>
  <c r="BE262" i="37"/>
  <c r="J262" i="37"/>
  <c r="E262" i="37"/>
  <c r="BS261" i="37"/>
  <c r="BP261" i="37" s="1"/>
  <c r="BQ261" i="37"/>
  <c r="BE261" i="37"/>
  <c r="J261" i="37"/>
  <c r="E261" i="37"/>
  <c r="BS260" i="37"/>
  <c r="BP260" i="37" s="1"/>
  <c r="BR260" i="37" s="1"/>
  <c r="BQ260" i="37"/>
  <c r="BE260" i="37"/>
  <c r="J260" i="37"/>
  <c r="E260" i="37"/>
  <c r="BS259" i="37"/>
  <c r="BP259" i="37" s="1"/>
  <c r="BR259" i="37" s="1"/>
  <c r="BQ259" i="37"/>
  <c r="BE259" i="37"/>
  <c r="J259" i="37"/>
  <c r="E259" i="37"/>
  <c r="BS258" i="37"/>
  <c r="BP258" i="37" s="1"/>
  <c r="BR258" i="37" s="1"/>
  <c r="BQ258" i="37"/>
  <c r="BE258" i="37"/>
  <c r="J258" i="37"/>
  <c r="E258" i="37"/>
  <c r="BS257" i="37"/>
  <c r="BP257" i="37" s="1"/>
  <c r="BR257" i="37" s="1"/>
  <c r="BQ257" i="37"/>
  <c r="BE257" i="37"/>
  <c r="J257" i="37"/>
  <c r="E257" i="37"/>
  <c r="BS256" i="37"/>
  <c r="BP256" i="37" s="1"/>
  <c r="BR256" i="37" s="1"/>
  <c r="BQ256" i="37"/>
  <c r="BE256" i="37"/>
  <c r="J256" i="37"/>
  <c r="E256" i="37"/>
  <c r="BS255" i="37"/>
  <c r="BP255" i="37" s="1"/>
  <c r="BR255" i="37" s="1"/>
  <c r="BQ255" i="37"/>
  <c r="BE255" i="37"/>
  <c r="J255" i="37"/>
  <c r="E255" i="37"/>
  <c r="BS254" i="37"/>
  <c r="BP254" i="37" s="1"/>
  <c r="BR254" i="37" s="1"/>
  <c r="BQ254" i="37"/>
  <c r="BE254" i="37"/>
  <c r="J254" i="37"/>
  <c r="E254" i="37"/>
  <c r="BS253" i="37"/>
  <c r="BP253" i="37" s="1"/>
  <c r="BQ253" i="37"/>
  <c r="BE253" i="37"/>
  <c r="J253" i="37"/>
  <c r="E253" i="37"/>
  <c r="BS252" i="37"/>
  <c r="BP252" i="37" s="1"/>
  <c r="BR252" i="37" s="1"/>
  <c r="BQ252" i="37"/>
  <c r="BE252" i="37"/>
  <c r="J252" i="37"/>
  <c r="E252" i="37"/>
  <c r="BS251" i="37"/>
  <c r="BP251" i="37" s="1"/>
  <c r="BR251" i="37" s="1"/>
  <c r="BQ251" i="37"/>
  <c r="BE251" i="37"/>
  <c r="J251" i="37"/>
  <c r="E251" i="37"/>
  <c r="BS250" i="37"/>
  <c r="BP250" i="37" s="1"/>
  <c r="BQ250" i="37"/>
  <c r="BE250" i="37"/>
  <c r="J250" i="37"/>
  <c r="E250" i="37"/>
  <c r="BS249" i="37"/>
  <c r="BP249" i="37" s="1"/>
  <c r="BR249" i="37" s="1"/>
  <c r="BQ249" i="37"/>
  <c r="BE249" i="37"/>
  <c r="J249" i="37"/>
  <c r="E249" i="37"/>
  <c r="BS248" i="37"/>
  <c r="BP248" i="37" s="1"/>
  <c r="BQ248" i="37"/>
  <c r="BE248" i="37"/>
  <c r="J248" i="37"/>
  <c r="E248" i="37"/>
  <c r="BS247" i="37"/>
  <c r="BP247" i="37" s="1"/>
  <c r="BR247" i="37" s="1"/>
  <c r="BQ247" i="37"/>
  <c r="BE247" i="37"/>
  <c r="J247" i="37"/>
  <c r="E247" i="37"/>
  <c r="BS246" i="37"/>
  <c r="BP246" i="37" s="1"/>
  <c r="BR246" i="37" s="1"/>
  <c r="BQ246" i="37"/>
  <c r="BE246" i="37"/>
  <c r="J246" i="37"/>
  <c r="E246" i="37"/>
  <c r="BS245" i="37"/>
  <c r="BP245" i="37" s="1"/>
  <c r="BR245" i="37" s="1"/>
  <c r="BQ245" i="37"/>
  <c r="BE245" i="37"/>
  <c r="J245" i="37"/>
  <c r="E245" i="37"/>
  <c r="BS244" i="37"/>
  <c r="BP244" i="37" s="1"/>
  <c r="BR244" i="37" s="1"/>
  <c r="BQ244" i="37"/>
  <c r="BE244" i="37"/>
  <c r="J244" i="37"/>
  <c r="E244" i="37"/>
  <c r="BS243" i="37"/>
  <c r="BP243" i="37" s="1"/>
  <c r="BQ243" i="37"/>
  <c r="BE243" i="37"/>
  <c r="J243" i="37"/>
  <c r="E243" i="37"/>
  <c r="BS242" i="37"/>
  <c r="BP242" i="37" s="1"/>
  <c r="BR242" i="37" s="1"/>
  <c r="BQ242" i="37"/>
  <c r="BE242" i="37"/>
  <c r="J242" i="37"/>
  <c r="E242" i="37"/>
  <c r="BS241" i="37"/>
  <c r="BP241" i="37" s="1"/>
  <c r="BR241" i="37" s="1"/>
  <c r="BQ241" i="37"/>
  <c r="BE241" i="37"/>
  <c r="J241" i="37"/>
  <c r="E241" i="37"/>
  <c r="BS240" i="37"/>
  <c r="BP240" i="37" s="1"/>
  <c r="BR240" i="37" s="1"/>
  <c r="BQ240" i="37"/>
  <c r="BE240" i="37"/>
  <c r="J240" i="37"/>
  <c r="E240" i="37"/>
  <c r="BS239" i="37"/>
  <c r="BP239" i="37" s="1"/>
  <c r="BQ239" i="37"/>
  <c r="BE239" i="37"/>
  <c r="J239" i="37"/>
  <c r="E239" i="37"/>
  <c r="BS238" i="37"/>
  <c r="BP238" i="37" s="1"/>
  <c r="BR238" i="37" s="1"/>
  <c r="BQ238" i="37"/>
  <c r="BE238" i="37"/>
  <c r="J238" i="37"/>
  <c r="E238" i="37"/>
  <c r="BS237" i="37"/>
  <c r="BP237" i="37" s="1"/>
  <c r="BR237" i="37" s="1"/>
  <c r="BQ237" i="37"/>
  <c r="BE237" i="37"/>
  <c r="J237" i="37"/>
  <c r="E237" i="37"/>
  <c r="BS236" i="37"/>
  <c r="BP236" i="37" s="1"/>
  <c r="BR236" i="37" s="1"/>
  <c r="BQ236" i="37"/>
  <c r="BE236" i="37"/>
  <c r="J236" i="37"/>
  <c r="E236" i="37"/>
  <c r="BS235" i="37"/>
  <c r="BP235" i="37" s="1"/>
  <c r="BQ235" i="37"/>
  <c r="BE235" i="37"/>
  <c r="J235" i="37"/>
  <c r="E235" i="37"/>
  <c r="BS234" i="37"/>
  <c r="BP234" i="37" s="1"/>
  <c r="BR234" i="37" s="1"/>
  <c r="BQ234" i="37"/>
  <c r="BE234" i="37"/>
  <c r="J234" i="37"/>
  <c r="E234" i="37"/>
  <c r="BS233" i="37"/>
  <c r="BP233" i="37" s="1"/>
  <c r="BR233" i="37" s="1"/>
  <c r="BQ233" i="37"/>
  <c r="BE233" i="37"/>
  <c r="J233" i="37"/>
  <c r="E233" i="37"/>
  <c r="BS232" i="37"/>
  <c r="BP232" i="37" s="1"/>
  <c r="BR232" i="37" s="1"/>
  <c r="BQ232" i="37"/>
  <c r="BE232" i="37"/>
  <c r="J232" i="37"/>
  <c r="E232" i="37"/>
  <c r="BS231" i="37"/>
  <c r="BP231" i="37" s="1"/>
  <c r="BQ231" i="37"/>
  <c r="BE231" i="37"/>
  <c r="J231" i="37"/>
  <c r="E231" i="37"/>
  <c r="BS230" i="37"/>
  <c r="BP230" i="37" s="1"/>
  <c r="BR230" i="37" s="1"/>
  <c r="BQ230" i="37"/>
  <c r="BE230" i="37"/>
  <c r="J230" i="37"/>
  <c r="E230" i="37"/>
  <c r="BS229" i="37"/>
  <c r="BP229" i="37" s="1"/>
  <c r="BR229" i="37" s="1"/>
  <c r="BQ229" i="37"/>
  <c r="BE229" i="37"/>
  <c r="J229" i="37"/>
  <c r="E229" i="37"/>
  <c r="BS228" i="37"/>
  <c r="BP228" i="37" s="1"/>
  <c r="BR228" i="37" s="1"/>
  <c r="BQ228" i="37"/>
  <c r="BE228" i="37"/>
  <c r="J228" i="37"/>
  <c r="E228" i="37"/>
  <c r="BS227" i="37"/>
  <c r="BP227" i="37" s="1"/>
  <c r="BR227" i="37" s="1"/>
  <c r="BQ227" i="37"/>
  <c r="BE227" i="37"/>
  <c r="J227" i="37"/>
  <c r="E227" i="37"/>
  <c r="BS226" i="37"/>
  <c r="BP226" i="37" s="1"/>
  <c r="BR226" i="37" s="1"/>
  <c r="BQ226" i="37"/>
  <c r="BE226" i="37"/>
  <c r="J226" i="37"/>
  <c r="E226" i="37"/>
  <c r="BS225" i="37"/>
  <c r="BP225" i="37" s="1"/>
  <c r="BQ225" i="37"/>
  <c r="BE225" i="37"/>
  <c r="J225" i="37"/>
  <c r="E225" i="37"/>
  <c r="BS224" i="37"/>
  <c r="BP224" i="37" s="1"/>
  <c r="BR224" i="37" s="1"/>
  <c r="BQ224" i="37"/>
  <c r="BE224" i="37"/>
  <c r="J224" i="37"/>
  <c r="E224" i="37"/>
  <c r="BS223" i="37"/>
  <c r="BP223" i="37" s="1"/>
  <c r="BR223" i="37" s="1"/>
  <c r="BQ223" i="37"/>
  <c r="BE223" i="37"/>
  <c r="J223" i="37"/>
  <c r="E223" i="37"/>
  <c r="BS222" i="37"/>
  <c r="BP222" i="37" s="1"/>
  <c r="BQ222" i="37"/>
  <c r="BE222" i="37"/>
  <c r="J222" i="37"/>
  <c r="E222" i="37"/>
  <c r="BS221" i="37"/>
  <c r="BP221" i="37" s="1"/>
  <c r="BQ221" i="37"/>
  <c r="BE221" i="37"/>
  <c r="J221" i="37"/>
  <c r="E221" i="37"/>
  <c r="BS220" i="37"/>
  <c r="BP220" i="37" s="1"/>
  <c r="BQ220" i="37"/>
  <c r="BE220" i="37"/>
  <c r="J220" i="37"/>
  <c r="E220" i="37"/>
  <c r="BS219" i="37"/>
  <c r="BP219" i="37" s="1"/>
  <c r="BR219" i="37" s="1"/>
  <c r="BQ219" i="37"/>
  <c r="BE219" i="37"/>
  <c r="J219" i="37"/>
  <c r="E219" i="37"/>
  <c r="BS218" i="37"/>
  <c r="BP218" i="37" s="1"/>
  <c r="BR218" i="37" s="1"/>
  <c r="BQ218" i="37"/>
  <c r="BE218" i="37"/>
  <c r="J218" i="37"/>
  <c r="E218" i="37"/>
  <c r="BS217" i="37"/>
  <c r="BP217" i="37" s="1"/>
  <c r="BQ217" i="37"/>
  <c r="BE217" i="37"/>
  <c r="J217" i="37"/>
  <c r="E217" i="37"/>
  <c r="BS216" i="37"/>
  <c r="BP216" i="37" s="1"/>
  <c r="BQ216" i="37"/>
  <c r="BE216" i="37"/>
  <c r="J216" i="37"/>
  <c r="E216" i="37"/>
  <c r="BS215" i="37"/>
  <c r="BP215" i="37" s="1"/>
  <c r="BR215" i="37" s="1"/>
  <c r="BQ215" i="37"/>
  <c r="BE215" i="37"/>
  <c r="J215" i="37"/>
  <c r="E215" i="37"/>
  <c r="BS214" i="37"/>
  <c r="BP214" i="37" s="1"/>
  <c r="BR214" i="37" s="1"/>
  <c r="BQ214" i="37"/>
  <c r="BE214" i="37"/>
  <c r="J214" i="37"/>
  <c r="E214" i="37"/>
  <c r="BS213" i="37"/>
  <c r="BP213" i="37" s="1"/>
  <c r="BR213" i="37" s="1"/>
  <c r="BQ213" i="37"/>
  <c r="BE213" i="37"/>
  <c r="J213" i="37"/>
  <c r="E213" i="37"/>
  <c r="BS212" i="37"/>
  <c r="BP212" i="37" s="1"/>
  <c r="BR212" i="37" s="1"/>
  <c r="BQ212" i="37"/>
  <c r="BE212" i="37"/>
  <c r="J212" i="37"/>
  <c r="E212" i="37"/>
  <c r="BS211" i="37"/>
  <c r="BP211" i="37" s="1"/>
  <c r="BR211" i="37" s="1"/>
  <c r="BQ211" i="37"/>
  <c r="BE211" i="37"/>
  <c r="J211" i="37"/>
  <c r="E211" i="37"/>
  <c r="BS210" i="37"/>
  <c r="BP210" i="37" s="1"/>
  <c r="BR210" i="37" s="1"/>
  <c r="BQ210" i="37"/>
  <c r="BE210" i="37"/>
  <c r="J210" i="37"/>
  <c r="E210" i="37"/>
  <c r="BS209" i="37"/>
  <c r="BP209" i="37" s="1"/>
  <c r="BR209" i="37" s="1"/>
  <c r="BQ209" i="37"/>
  <c r="BE209" i="37"/>
  <c r="J209" i="37"/>
  <c r="E209" i="37"/>
  <c r="BS208" i="37"/>
  <c r="BP208" i="37" s="1"/>
  <c r="BR208" i="37" s="1"/>
  <c r="BQ208" i="37"/>
  <c r="BE208" i="37"/>
  <c r="J208" i="37"/>
  <c r="E208" i="37"/>
  <c r="BS207" i="37"/>
  <c r="BP207" i="37" s="1"/>
  <c r="BQ207" i="37"/>
  <c r="BE207" i="37"/>
  <c r="J207" i="37"/>
  <c r="E207" i="37"/>
  <c r="BS206" i="37"/>
  <c r="BP206" i="37" s="1"/>
  <c r="BR206" i="37" s="1"/>
  <c r="BQ206" i="37"/>
  <c r="BE206" i="37"/>
  <c r="J206" i="37"/>
  <c r="E206" i="37"/>
  <c r="BS205" i="37"/>
  <c r="BP205" i="37" s="1"/>
  <c r="BR205" i="37" s="1"/>
  <c r="BQ205" i="37"/>
  <c r="BE205" i="37"/>
  <c r="J205" i="37"/>
  <c r="E205" i="37"/>
  <c r="BS204" i="37"/>
  <c r="BP204" i="37" s="1"/>
  <c r="BR204" i="37" s="1"/>
  <c r="BQ204" i="37"/>
  <c r="BE204" i="37"/>
  <c r="J204" i="37"/>
  <c r="E204" i="37"/>
  <c r="BS203" i="37"/>
  <c r="BP203" i="37" s="1"/>
  <c r="BR203" i="37" s="1"/>
  <c r="BQ203" i="37"/>
  <c r="BE203" i="37"/>
  <c r="J203" i="37"/>
  <c r="E203" i="37"/>
  <c r="BS202" i="37"/>
  <c r="BP202" i="37" s="1"/>
  <c r="BR202" i="37" s="1"/>
  <c r="BQ202" i="37"/>
  <c r="BE202" i="37"/>
  <c r="J202" i="37"/>
  <c r="E202" i="37"/>
  <c r="BS201" i="37"/>
  <c r="BP201" i="37" s="1"/>
  <c r="BR201" i="37" s="1"/>
  <c r="BQ201" i="37"/>
  <c r="BE201" i="37"/>
  <c r="J201" i="37"/>
  <c r="E201" i="37"/>
  <c r="BS200" i="37"/>
  <c r="BP200" i="37" s="1"/>
  <c r="BR200" i="37" s="1"/>
  <c r="BQ200" i="37"/>
  <c r="BE200" i="37"/>
  <c r="J200" i="37"/>
  <c r="E200" i="37"/>
  <c r="BS199" i="37"/>
  <c r="BP199" i="37" s="1"/>
  <c r="BR199" i="37" s="1"/>
  <c r="BQ199" i="37"/>
  <c r="BE199" i="37"/>
  <c r="J199" i="37"/>
  <c r="E199" i="37"/>
  <c r="BS198" i="37"/>
  <c r="BP198" i="37" s="1"/>
  <c r="BR198" i="37" s="1"/>
  <c r="BQ198" i="37"/>
  <c r="BE198" i="37"/>
  <c r="J198" i="37"/>
  <c r="E198" i="37"/>
  <c r="BS197" i="37"/>
  <c r="BP197" i="37" s="1"/>
  <c r="BR197" i="37" s="1"/>
  <c r="BQ197" i="37"/>
  <c r="BE197" i="37"/>
  <c r="J197" i="37"/>
  <c r="E197" i="37"/>
  <c r="BS196" i="37"/>
  <c r="BP196" i="37" s="1"/>
  <c r="BR196" i="37" s="1"/>
  <c r="BQ196" i="37"/>
  <c r="BE196" i="37"/>
  <c r="J196" i="37"/>
  <c r="E196" i="37"/>
  <c r="BS195" i="37"/>
  <c r="BP195" i="37" s="1"/>
  <c r="BQ195" i="37"/>
  <c r="BE195" i="37"/>
  <c r="J195" i="37"/>
  <c r="E195" i="37"/>
  <c r="BS194" i="37"/>
  <c r="BP194" i="37" s="1"/>
  <c r="BR194" i="37" s="1"/>
  <c r="BQ194" i="37"/>
  <c r="BE194" i="37"/>
  <c r="J194" i="37"/>
  <c r="E194" i="37"/>
  <c r="BS193" i="37"/>
  <c r="BP193" i="37" s="1"/>
  <c r="BR193" i="37" s="1"/>
  <c r="BQ193" i="37"/>
  <c r="BE193" i="37"/>
  <c r="J193" i="37"/>
  <c r="E193" i="37"/>
  <c r="BS192" i="37"/>
  <c r="BP192" i="37" s="1"/>
  <c r="BQ192" i="37"/>
  <c r="BE192" i="37"/>
  <c r="J192" i="37"/>
  <c r="E192" i="37"/>
  <c r="BS191" i="37"/>
  <c r="BP191" i="37" s="1"/>
  <c r="BR191" i="37" s="1"/>
  <c r="BQ191" i="37"/>
  <c r="BE191" i="37"/>
  <c r="J191" i="37"/>
  <c r="E191" i="37"/>
  <c r="BS190" i="37"/>
  <c r="BP190" i="37" s="1"/>
  <c r="BR190" i="37" s="1"/>
  <c r="BQ190" i="37"/>
  <c r="BE190" i="37"/>
  <c r="J190" i="37"/>
  <c r="E190" i="37"/>
  <c r="BS189" i="37"/>
  <c r="BP189" i="37" s="1"/>
  <c r="BR189" i="37" s="1"/>
  <c r="BQ189" i="37"/>
  <c r="BE189" i="37"/>
  <c r="J189" i="37"/>
  <c r="E189" i="37"/>
  <c r="BS188" i="37"/>
  <c r="BP188" i="37" s="1"/>
  <c r="BR188" i="37" s="1"/>
  <c r="BQ188" i="37"/>
  <c r="BE188" i="37"/>
  <c r="J188" i="37"/>
  <c r="E188" i="37"/>
  <c r="BS187" i="37"/>
  <c r="BP187" i="37" s="1"/>
  <c r="BR187" i="37" s="1"/>
  <c r="BQ187" i="37"/>
  <c r="BE187" i="37"/>
  <c r="J187" i="37"/>
  <c r="E187" i="37"/>
  <c r="BS186" i="37"/>
  <c r="BP186" i="37" s="1"/>
  <c r="BR186" i="37" s="1"/>
  <c r="BQ186" i="37"/>
  <c r="BE186" i="37"/>
  <c r="J186" i="37"/>
  <c r="E186" i="37"/>
  <c r="BS185" i="37"/>
  <c r="BP185" i="37" s="1"/>
  <c r="BR185" i="37" s="1"/>
  <c r="BQ185" i="37"/>
  <c r="BE185" i="37"/>
  <c r="J185" i="37"/>
  <c r="E185" i="37"/>
  <c r="BS184" i="37"/>
  <c r="BP184" i="37" s="1"/>
  <c r="BR184" i="37" s="1"/>
  <c r="BQ184" i="37"/>
  <c r="BE184" i="37"/>
  <c r="J184" i="37"/>
  <c r="E184" i="37"/>
  <c r="BS183" i="37"/>
  <c r="BP183" i="37" s="1"/>
  <c r="BQ183" i="37"/>
  <c r="BE183" i="37"/>
  <c r="J183" i="37"/>
  <c r="E183" i="37"/>
  <c r="BS182" i="37"/>
  <c r="BP182" i="37" s="1"/>
  <c r="BR182" i="37" s="1"/>
  <c r="BQ182" i="37"/>
  <c r="BE182" i="37"/>
  <c r="J182" i="37"/>
  <c r="E182" i="37"/>
  <c r="BS181" i="37"/>
  <c r="BP181" i="37" s="1"/>
  <c r="BR181" i="37" s="1"/>
  <c r="BQ181" i="37"/>
  <c r="BE181" i="37"/>
  <c r="J181" i="37"/>
  <c r="E181" i="37"/>
  <c r="BS180" i="37"/>
  <c r="BP180" i="37" s="1"/>
  <c r="BQ180" i="37"/>
  <c r="BE180" i="37"/>
  <c r="J180" i="37"/>
  <c r="E180" i="37"/>
  <c r="BS179" i="37"/>
  <c r="BP179" i="37" s="1"/>
  <c r="BR179" i="37" s="1"/>
  <c r="BQ179" i="37"/>
  <c r="BE179" i="37"/>
  <c r="J179" i="37"/>
  <c r="E179" i="37"/>
  <c r="BS178" i="37"/>
  <c r="BP178" i="37" s="1"/>
  <c r="BQ178" i="37"/>
  <c r="BE178" i="37"/>
  <c r="J178" i="37"/>
  <c r="E178" i="37"/>
  <c r="BS177" i="37"/>
  <c r="BP177" i="37" s="1"/>
  <c r="BR177" i="37" s="1"/>
  <c r="BQ177" i="37"/>
  <c r="BE177" i="37"/>
  <c r="J177" i="37"/>
  <c r="E177" i="37"/>
  <c r="BS176" i="37"/>
  <c r="BP176" i="37" s="1"/>
  <c r="BR176" i="37" s="1"/>
  <c r="BQ176" i="37"/>
  <c r="BE176" i="37"/>
  <c r="J176" i="37"/>
  <c r="E176" i="37"/>
  <c r="BS175" i="37"/>
  <c r="BP175" i="37" s="1"/>
  <c r="BR175" i="37" s="1"/>
  <c r="BQ175" i="37"/>
  <c r="BE175" i="37"/>
  <c r="J175" i="37"/>
  <c r="E175" i="37"/>
  <c r="BS174" i="37"/>
  <c r="BP174" i="37" s="1"/>
  <c r="BR174" i="37" s="1"/>
  <c r="BQ174" i="37"/>
  <c r="BE174" i="37"/>
  <c r="J174" i="37"/>
  <c r="E174" i="37"/>
  <c r="BS173" i="37"/>
  <c r="BP173" i="37" s="1"/>
  <c r="BQ173" i="37"/>
  <c r="BE173" i="37"/>
  <c r="J173" i="37"/>
  <c r="E173" i="37"/>
  <c r="BS172" i="37"/>
  <c r="BP172" i="37" s="1"/>
  <c r="BQ172" i="37"/>
  <c r="BE172" i="37"/>
  <c r="J172" i="37"/>
  <c r="E172" i="37"/>
  <c r="BS171" i="37"/>
  <c r="BP171" i="37" s="1"/>
  <c r="BQ171" i="37"/>
  <c r="BE171" i="37"/>
  <c r="J171" i="37"/>
  <c r="E171" i="37"/>
  <c r="BS170" i="37"/>
  <c r="BP170" i="37" s="1"/>
  <c r="BR170" i="37" s="1"/>
  <c r="BQ170" i="37"/>
  <c r="BE170" i="37"/>
  <c r="J170" i="37"/>
  <c r="E170" i="37"/>
  <c r="BS169" i="37"/>
  <c r="BP169" i="37" s="1"/>
  <c r="BR169" i="37" s="1"/>
  <c r="BQ169" i="37"/>
  <c r="BE169" i="37"/>
  <c r="J169" i="37"/>
  <c r="E169" i="37"/>
  <c r="BS168" i="37"/>
  <c r="BP168" i="37" s="1"/>
  <c r="BR168" i="37" s="1"/>
  <c r="BQ168" i="37"/>
  <c r="BE168" i="37"/>
  <c r="J168" i="37"/>
  <c r="E168" i="37"/>
  <c r="BS167" i="37"/>
  <c r="BP167" i="37" s="1"/>
  <c r="BQ167" i="37"/>
  <c r="BE167" i="37"/>
  <c r="J167" i="37"/>
  <c r="E167" i="37"/>
  <c r="BS166" i="37"/>
  <c r="BP166" i="37" s="1"/>
  <c r="BR166" i="37" s="1"/>
  <c r="BQ166" i="37"/>
  <c r="BE166" i="37"/>
  <c r="J166" i="37"/>
  <c r="E166" i="37"/>
  <c r="BS165" i="37"/>
  <c r="BP165" i="37" s="1"/>
  <c r="BR165" i="37" s="1"/>
  <c r="BQ165" i="37"/>
  <c r="BE165" i="37"/>
  <c r="J165" i="37"/>
  <c r="E165" i="37"/>
  <c r="BS164" i="37"/>
  <c r="BP164" i="37" s="1"/>
  <c r="BR164" i="37" s="1"/>
  <c r="BQ164" i="37"/>
  <c r="BE164" i="37"/>
  <c r="J164" i="37"/>
  <c r="E164" i="37"/>
  <c r="BS163" i="37"/>
  <c r="BP163" i="37" s="1"/>
  <c r="BR163" i="37" s="1"/>
  <c r="BQ163" i="37"/>
  <c r="BE163" i="37"/>
  <c r="J163" i="37"/>
  <c r="E163" i="37"/>
  <c r="BS162" i="37"/>
  <c r="BP162" i="37" s="1"/>
  <c r="BR162" i="37" s="1"/>
  <c r="BQ162" i="37"/>
  <c r="BE162" i="37"/>
  <c r="J162" i="37"/>
  <c r="E162" i="37"/>
  <c r="BS161" i="37"/>
  <c r="BP161" i="37" s="1"/>
  <c r="BR161" i="37" s="1"/>
  <c r="BQ161" i="37"/>
  <c r="BE161" i="37"/>
  <c r="J161" i="37"/>
  <c r="E161" i="37"/>
  <c r="BS160" i="37"/>
  <c r="BP160" i="37" s="1"/>
  <c r="BR160" i="37" s="1"/>
  <c r="BQ160" i="37"/>
  <c r="BE160" i="37"/>
  <c r="J160" i="37"/>
  <c r="E160" i="37"/>
  <c r="BS159" i="37"/>
  <c r="BP159" i="37" s="1"/>
  <c r="BQ159" i="37"/>
  <c r="BE159" i="37"/>
  <c r="J159" i="37"/>
  <c r="E159" i="37"/>
  <c r="BS158" i="37"/>
  <c r="BP158" i="37" s="1"/>
  <c r="BR158" i="37" s="1"/>
  <c r="BQ158" i="37"/>
  <c r="BE158" i="37"/>
  <c r="J158" i="37"/>
  <c r="E158" i="37"/>
  <c r="BS157" i="37"/>
  <c r="BP157" i="37" s="1"/>
  <c r="BR157" i="37" s="1"/>
  <c r="BQ157" i="37"/>
  <c r="BE157" i="37"/>
  <c r="J157" i="37"/>
  <c r="E157" i="37"/>
  <c r="BS156" i="37"/>
  <c r="BP156" i="37" s="1"/>
  <c r="BQ156" i="37"/>
  <c r="BE156" i="37"/>
  <c r="J156" i="37"/>
  <c r="E156" i="37"/>
  <c r="BS155" i="37"/>
  <c r="BP155" i="37" s="1"/>
  <c r="BR155" i="37" s="1"/>
  <c r="BQ155" i="37"/>
  <c r="BE155" i="37"/>
  <c r="J155" i="37"/>
  <c r="E155" i="37"/>
  <c r="BS154" i="37"/>
  <c r="BP154" i="37" s="1"/>
  <c r="BR154" i="37" s="1"/>
  <c r="BQ154" i="37"/>
  <c r="BE154" i="37"/>
  <c r="J154" i="37"/>
  <c r="E154" i="37"/>
  <c r="BS153" i="37"/>
  <c r="BP153" i="37" s="1"/>
  <c r="BR153" i="37" s="1"/>
  <c r="BQ153" i="37"/>
  <c r="BE153" i="37"/>
  <c r="J153" i="37"/>
  <c r="E153" i="37"/>
  <c r="BS152" i="37"/>
  <c r="BP152" i="37" s="1"/>
  <c r="BR152" i="37" s="1"/>
  <c r="BQ152" i="37"/>
  <c r="BE152" i="37"/>
  <c r="J152" i="37"/>
  <c r="E152" i="37"/>
  <c r="BS151" i="37"/>
  <c r="BP151" i="37" s="1"/>
  <c r="BR151" i="37" s="1"/>
  <c r="BQ151" i="37"/>
  <c r="BE151" i="37"/>
  <c r="J151" i="37"/>
  <c r="E151" i="37"/>
  <c r="BS150" i="37"/>
  <c r="BP150" i="37" s="1"/>
  <c r="BR150" i="37" s="1"/>
  <c r="BQ150" i="37"/>
  <c r="BE150" i="37"/>
  <c r="J150" i="37"/>
  <c r="E150" i="37"/>
  <c r="BS149" i="37"/>
  <c r="BP149" i="37" s="1"/>
  <c r="BR149" i="37" s="1"/>
  <c r="BQ149" i="37"/>
  <c r="BE149" i="37"/>
  <c r="J149" i="37"/>
  <c r="E149" i="37"/>
  <c r="BS148" i="37"/>
  <c r="BP148" i="37" s="1"/>
  <c r="BQ148" i="37"/>
  <c r="BE148" i="37"/>
  <c r="J148" i="37"/>
  <c r="E148" i="37"/>
  <c r="BS147" i="37"/>
  <c r="BP147" i="37" s="1"/>
  <c r="BR147" i="37" s="1"/>
  <c r="BQ147" i="37"/>
  <c r="BE147" i="37"/>
  <c r="J147" i="37"/>
  <c r="E147" i="37"/>
  <c r="BS146" i="37"/>
  <c r="BP146" i="37" s="1"/>
  <c r="BQ146" i="37"/>
  <c r="BE146" i="37"/>
  <c r="J146" i="37"/>
  <c r="E146" i="37"/>
  <c r="BS145" i="37"/>
  <c r="BP145" i="37" s="1"/>
  <c r="BR145" i="37" s="1"/>
  <c r="BQ145" i="37"/>
  <c r="BE145" i="37"/>
  <c r="J145" i="37"/>
  <c r="E145" i="37"/>
  <c r="BS144" i="37"/>
  <c r="BP144" i="37" s="1"/>
  <c r="BR144" i="37" s="1"/>
  <c r="BQ144" i="37"/>
  <c r="BT144" i="37" s="1"/>
  <c r="BE144" i="37"/>
  <c r="J144" i="37"/>
  <c r="E144" i="37"/>
  <c r="BS143" i="37"/>
  <c r="BP143" i="37" s="1"/>
  <c r="BT143" i="37" s="1"/>
  <c r="BQ143" i="37"/>
  <c r="BE143" i="37"/>
  <c r="J143" i="37"/>
  <c r="E143" i="37"/>
  <c r="BS142" i="37"/>
  <c r="BP142" i="37" s="1"/>
  <c r="BR142" i="37" s="1"/>
  <c r="BQ142" i="37"/>
  <c r="BE142" i="37"/>
  <c r="J142" i="37"/>
  <c r="E142" i="37"/>
  <c r="BS141" i="37"/>
  <c r="BP141" i="37" s="1"/>
  <c r="BQ141" i="37"/>
  <c r="BE141" i="37"/>
  <c r="J141" i="37"/>
  <c r="E141" i="37"/>
  <c r="BS140" i="37"/>
  <c r="BP140" i="37" s="1"/>
  <c r="BR140" i="37" s="1"/>
  <c r="BQ140" i="37"/>
  <c r="BE140" i="37"/>
  <c r="J140" i="37"/>
  <c r="E140" i="37"/>
  <c r="BS139" i="37"/>
  <c r="BP139" i="37" s="1"/>
  <c r="BR139" i="37" s="1"/>
  <c r="BQ139" i="37"/>
  <c r="BE139" i="37"/>
  <c r="J139" i="37"/>
  <c r="E139" i="37"/>
  <c r="BS138" i="37"/>
  <c r="BP138" i="37" s="1"/>
  <c r="BR138" i="37" s="1"/>
  <c r="BQ138" i="37"/>
  <c r="BE138" i="37"/>
  <c r="J138" i="37"/>
  <c r="E138" i="37"/>
  <c r="BS137" i="37"/>
  <c r="BP137" i="37" s="1"/>
  <c r="BR137" i="37" s="1"/>
  <c r="BQ137" i="37"/>
  <c r="BE137" i="37"/>
  <c r="J137" i="37"/>
  <c r="E137" i="37"/>
  <c r="BS136" i="37"/>
  <c r="BP136" i="37" s="1"/>
  <c r="BR136" i="37" s="1"/>
  <c r="BQ136" i="37"/>
  <c r="BE136" i="37"/>
  <c r="J136" i="37"/>
  <c r="E136" i="37"/>
  <c r="BS135" i="37"/>
  <c r="BP135" i="37" s="1"/>
  <c r="BR135" i="37" s="1"/>
  <c r="BQ135" i="37"/>
  <c r="BE135" i="37"/>
  <c r="J135" i="37"/>
  <c r="E135" i="37"/>
  <c r="BS134" i="37"/>
  <c r="BP134" i="37" s="1"/>
  <c r="BR134" i="37" s="1"/>
  <c r="BQ134" i="37"/>
  <c r="BE134" i="37"/>
  <c r="J134" i="37"/>
  <c r="E134" i="37"/>
  <c r="BS133" i="37"/>
  <c r="BP133" i="37" s="1"/>
  <c r="BR133" i="37" s="1"/>
  <c r="BQ133" i="37"/>
  <c r="BE133" i="37"/>
  <c r="J133" i="37"/>
  <c r="E133" i="37"/>
  <c r="BS132" i="37"/>
  <c r="BP132" i="37" s="1"/>
  <c r="BQ132" i="37"/>
  <c r="BE132" i="37"/>
  <c r="J132" i="37"/>
  <c r="E132" i="37"/>
  <c r="BS131" i="37"/>
  <c r="BP131" i="37" s="1"/>
  <c r="BR131" i="37" s="1"/>
  <c r="BQ131" i="37"/>
  <c r="BE131" i="37"/>
  <c r="J131" i="37"/>
  <c r="E131" i="37"/>
  <c r="BS130" i="37"/>
  <c r="BP130" i="37" s="1"/>
  <c r="BR130" i="37" s="1"/>
  <c r="BQ130" i="37"/>
  <c r="BE130" i="37"/>
  <c r="J130" i="37"/>
  <c r="E130" i="37"/>
  <c r="BS129" i="37"/>
  <c r="BP129" i="37" s="1"/>
  <c r="BR129" i="37" s="1"/>
  <c r="BQ129" i="37"/>
  <c r="BE129" i="37"/>
  <c r="J129" i="37"/>
  <c r="E129" i="37"/>
  <c r="BS128" i="37"/>
  <c r="BP128" i="37" s="1"/>
  <c r="BR128" i="37" s="1"/>
  <c r="BQ128" i="37"/>
  <c r="BE128" i="37"/>
  <c r="J128" i="37"/>
  <c r="E128" i="37"/>
  <c r="BS127" i="37"/>
  <c r="BP127" i="37" s="1"/>
  <c r="BR127" i="37" s="1"/>
  <c r="BQ127" i="37"/>
  <c r="BE127" i="37"/>
  <c r="J127" i="37"/>
  <c r="E127" i="37"/>
  <c r="BS126" i="37"/>
  <c r="BP126" i="37" s="1"/>
  <c r="BR126" i="37" s="1"/>
  <c r="BQ126" i="37"/>
  <c r="BE126" i="37"/>
  <c r="J126" i="37"/>
  <c r="E126" i="37"/>
  <c r="BS125" i="37"/>
  <c r="BP125" i="37" s="1"/>
  <c r="BQ125" i="37"/>
  <c r="BE125" i="37"/>
  <c r="J125" i="37"/>
  <c r="E125" i="37"/>
  <c r="BS124" i="37"/>
  <c r="BP124" i="37" s="1"/>
  <c r="BQ124" i="37"/>
  <c r="BE124" i="37"/>
  <c r="J124" i="37"/>
  <c r="E124" i="37"/>
  <c r="BS123" i="37"/>
  <c r="BP123" i="37" s="1"/>
  <c r="BQ123" i="37"/>
  <c r="BE123" i="37"/>
  <c r="J123" i="37"/>
  <c r="E123" i="37"/>
  <c r="BS122" i="37"/>
  <c r="BP122" i="37" s="1"/>
  <c r="BQ122" i="37"/>
  <c r="BE122" i="37"/>
  <c r="J122" i="37"/>
  <c r="E122" i="37"/>
  <c r="BS121" i="37"/>
  <c r="BP121" i="37" s="1"/>
  <c r="BQ121" i="37"/>
  <c r="BE121" i="37"/>
  <c r="J121" i="37"/>
  <c r="E121" i="37"/>
  <c r="BS120" i="37"/>
  <c r="BP120" i="37" s="1"/>
  <c r="BR120" i="37" s="1"/>
  <c r="BQ120" i="37"/>
  <c r="BE120" i="37"/>
  <c r="J120" i="37"/>
  <c r="E120" i="37"/>
  <c r="BS119" i="37"/>
  <c r="BP119" i="37" s="1"/>
  <c r="BR119" i="37" s="1"/>
  <c r="BQ119" i="37"/>
  <c r="BE119" i="37"/>
  <c r="J119" i="37"/>
  <c r="E119" i="37"/>
  <c r="BS118" i="37"/>
  <c r="BP118" i="37" s="1"/>
  <c r="BR118" i="37" s="1"/>
  <c r="BQ118" i="37"/>
  <c r="BE118" i="37"/>
  <c r="J118" i="37"/>
  <c r="E118" i="37"/>
  <c r="BS117" i="37"/>
  <c r="BP117" i="37" s="1"/>
  <c r="BQ117" i="37"/>
  <c r="BE117" i="37"/>
  <c r="J117" i="37"/>
  <c r="E117" i="37"/>
  <c r="BS116" i="37"/>
  <c r="BP116" i="37" s="1"/>
  <c r="BR116" i="37" s="1"/>
  <c r="BQ116" i="37"/>
  <c r="BE116" i="37"/>
  <c r="J116" i="37"/>
  <c r="E116" i="37"/>
  <c r="BS115" i="37"/>
  <c r="BP115" i="37" s="1"/>
  <c r="BR115" i="37" s="1"/>
  <c r="BQ115" i="37"/>
  <c r="BE115" i="37"/>
  <c r="J115" i="37"/>
  <c r="E115" i="37"/>
  <c r="BS114" i="37"/>
  <c r="BP114" i="37" s="1"/>
  <c r="BQ114" i="37"/>
  <c r="BE114" i="37"/>
  <c r="J114" i="37"/>
  <c r="E114" i="37"/>
  <c r="BS113" i="37"/>
  <c r="BP113" i="37" s="1"/>
  <c r="BR113" i="37" s="1"/>
  <c r="BQ113" i="37"/>
  <c r="BE113" i="37"/>
  <c r="J113" i="37"/>
  <c r="E113" i="37"/>
  <c r="BS112" i="37"/>
  <c r="BP112" i="37" s="1"/>
  <c r="BR112" i="37" s="1"/>
  <c r="BQ112" i="37"/>
  <c r="BE112" i="37"/>
  <c r="J112" i="37"/>
  <c r="E112" i="37"/>
  <c r="BS111" i="37"/>
  <c r="BP111" i="37" s="1"/>
  <c r="BR111" i="37" s="1"/>
  <c r="BQ111" i="37"/>
  <c r="BE111" i="37"/>
  <c r="J111" i="37"/>
  <c r="E111" i="37"/>
  <c r="BS110" i="37"/>
  <c r="BP110" i="37" s="1"/>
  <c r="BR110" i="37" s="1"/>
  <c r="BQ110" i="37"/>
  <c r="BE110" i="37"/>
  <c r="J110" i="37"/>
  <c r="E110" i="37"/>
  <c r="BS109" i="37"/>
  <c r="BP109" i="37" s="1"/>
  <c r="BR109" i="37" s="1"/>
  <c r="BQ109" i="37"/>
  <c r="BE109" i="37"/>
  <c r="J109" i="37"/>
  <c r="E109" i="37"/>
  <c r="BS108" i="37"/>
  <c r="BP108" i="37" s="1"/>
  <c r="BR108" i="37" s="1"/>
  <c r="BQ108" i="37"/>
  <c r="BE108" i="37"/>
  <c r="J108" i="37"/>
  <c r="E108" i="37"/>
  <c r="BS107" i="37"/>
  <c r="BP107" i="37" s="1"/>
  <c r="BR107" i="37" s="1"/>
  <c r="BQ107" i="37"/>
  <c r="BE107" i="37"/>
  <c r="J107" i="37"/>
  <c r="E107" i="37"/>
  <c r="BS106" i="37"/>
  <c r="BP106" i="37" s="1"/>
  <c r="BR106" i="37" s="1"/>
  <c r="BQ106" i="37"/>
  <c r="BE106" i="37"/>
  <c r="J106" i="37"/>
  <c r="E106" i="37"/>
  <c r="BS105" i="37"/>
  <c r="BP105" i="37" s="1"/>
  <c r="BR105" i="37" s="1"/>
  <c r="BQ105" i="37"/>
  <c r="BE105" i="37"/>
  <c r="J105" i="37"/>
  <c r="E105" i="37"/>
  <c r="BS104" i="37"/>
  <c r="BP104" i="37" s="1"/>
  <c r="BR104" i="37" s="1"/>
  <c r="BQ104" i="37"/>
  <c r="BE104" i="37"/>
  <c r="J104" i="37"/>
  <c r="E104" i="37"/>
  <c r="BS103" i="37"/>
  <c r="BP103" i="37" s="1"/>
  <c r="BR103" i="37" s="1"/>
  <c r="BQ103" i="37"/>
  <c r="BE103" i="37"/>
  <c r="J103" i="37"/>
  <c r="E103" i="37"/>
  <c r="BS102" i="37"/>
  <c r="BP102" i="37" s="1"/>
  <c r="BR102" i="37" s="1"/>
  <c r="BQ102" i="37"/>
  <c r="BE102" i="37"/>
  <c r="J102" i="37"/>
  <c r="E102" i="37"/>
  <c r="BS101" i="37"/>
  <c r="BP101" i="37" s="1"/>
  <c r="BR101" i="37" s="1"/>
  <c r="BQ101" i="37"/>
  <c r="BE101" i="37"/>
  <c r="J101" i="37"/>
  <c r="E101" i="37"/>
  <c r="BS100" i="37"/>
  <c r="BP100" i="37" s="1"/>
  <c r="BR100" i="37" s="1"/>
  <c r="BQ100" i="37"/>
  <c r="BE100" i="37"/>
  <c r="J100" i="37"/>
  <c r="E100" i="37"/>
  <c r="BS99" i="37"/>
  <c r="BP99" i="37" s="1"/>
  <c r="BR99" i="37" s="1"/>
  <c r="BQ99" i="37"/>
  <c r="BE99" i="37"/>
  <c r="J99" i="37"/>
  <c r="E99" i="37"/>
  <c r="BS98" i="37"/>
  <c r="BP98" i="37" s="1"/>
  <c r="BQ98" i="37"/>
  <c r="BE98" i="37"/>
  <c r="J98" i="37"/>
  <c r="E98" i="37"/>
  <c r="BS97" i="37"/>
  <c r="BP97" i="37" s="1"/>
  <c r="BR97" i="37" s="1"/>
  <c r="BQ97" i="37"/>
  <c r="BE97" i="37"/>
  <c r="J97" i="37"/>
  <c r="E97" i="37"/>
  <c r="BS96" i="37"/>
  <c r="BP96" i="37" s="1"/>
  <c r="BR96" i="37" s="1"/>
  <c r="BQ96" i="37"/>
  <c r="BE96" i="37"/>
  <c r="J96" i="37"/>
  <c r="E96" i="37"/>
  <c r="BS95" i="37"/>
  <c r="BP95" i="37" s="1"/>
  <c r="BQ95" i="37"/>
  <c r="BE95" i="37"/>
  <c r="J95" i="37"/>
  <c r="E95" i="37"/>
  <c r="BS94" i="37"/>
  <c r="BP94" i="37" s="1"/>
  <c r="BR94" i="37" s="1"/>
  <c r="BQ94" i="37"/>
  <c r="BE94" i="37"/>
  <c r="J94" i="37"/>
  <c r="E94" i="37"/>
  <c r="BS93" i="37"/>
  <c r="BP93" i="37" s="1"/>
  <c r="BQ93" i="37"/>
  <c r="BE93" i="37"/>
  <c r="J93" i="37"/>
  <c r="E93" i="37"/>
  <c r="BS92" i="37"/>
  <c r="BP92" i="37" s="1"/>
  <c r="BR92" i="37" s="1"/>
  <c r="BQ92" i="37"/>
  <c r="BE92" i="37"/>
  <c r="J92" i="37"/>
  <c r="E92" i="37"/>
  <c r="BS91" i="37"/>
  <c r="BP91" i="37" s="1"/>
  <c r="BQ91" i="37"/>
  <c r="BE91" i="37"/>
  <c r="J91" i="37"/>
  <c r="E91" i="37"/>
  <c r="BS90" i="37"/>
  <c r="BP90" i="37" s="1"/>
  <c r="BR90" i="37" s="1"/>
  <c r="BQ90" i="37"/>
  <c r="BE90" i="37"/>
  <c r="J90" i="37"/>
  <c r="E90" i="37"/>
  <c r="BS89" i="37"/>
  <c r="BP89" i="37" s="1"/>
  <c r="BR89" i="37" s="1"/>
  <c r="BQ89" i="37"/>
  <c r="BE89" i="37"/>
  <c r="J89" i="37"/>
  <c r="E89" i="37"/>
  <c r="BS88" i="37"/>
  <c r="BP88" i="37" s="1"/>
  <c r="BR88" i="37" s="1"/>
  <c r="BQ88" i="37"/>
  <c r="BE88" i="37"/>
  <c r="J88" i="37"/>
  <c r="E88" i="37"/>
  <c r="BS87" i="37"/>
  <c r="BP87" i="37" s="1"/>
  <c r="BR87" i="37" s="1"/>
  <c r="BQ87" i="37"/>
  <c r="BE87" i="37"/>
  <c r="J87" i="37"/>
  <c r="E87" i="37"/>
  <c r="BS86" i="37"/>
  <c r="BP86" i="37" s="1"/>
  <c r="BR86" i="37" s="1"/>
  <c r="BQ86" i="37"/>
  <c r="BE86" i="37"/>
  <c r="J86" i="37"/>
  <c r="E86" i="37"/>
  <c r="BS85" i="37"/>
  <c r="BP85" i="37" s="1"/>
  <c r="BR85" i="37" s="1"/>
  <c r="BQ85" i="37"/>
  <c r="BE85" i="37"/>
  <c r="J85" i="37"/>
  <c r="E85" i="37"/>
  <c r="BS84" i="37"/>
  <c r="BP84" i="37" s="1"/>
  <c r="BR84" i="37" s="1"/>
  <c r="BQ84" i="37"/>
  <c r="BE84" i="37"/>
  <c r="J84" i="37"/>
  <c r="E84" i="37"/>
  <c r="BS83" i="37"/>
  <c r="BP83" i="37" s="1"/>
  <c r="BR83" i="37" s="1"/>
  <c r="BQ83" i="37"/>
  <c r="BE83" i="37"/>
  <c r="J83" i="37"/>
  <c r="E83" i="37"/>
  <c r="BS82" i="37"/>
  <c r="BP82" i="37" s="1"/>
  <c r="BQ82" i="37"/>
  <c r="BE82" i="37"/>
  <c r="J82" i="37"/>
  <c r="E82" i="37"/>
  <c r="BS81" i="37"/>
  <c r="BP81" i="37" s="1"/>
  <c r="BR81" i="37" s="1"/>
  <c r="BQ81" i="37"/>
  <c r="BE81" i="37"/>
  <c r="J81" i="37"/>
  <c r="E81" i="37"/>
  <c r="BS80" i="37"/>
  <c r="BP80" i="37" s="1"/>
  <c r="BR80" i="37" s="1"/>
  <c r="BQ80" i="37"/>
  <c r="BE80" i="37"/>
  <c r="J80" i="37"/>
  <c r="E80" i="37"/>
  <c r="BS79" i="37"/>
  <c r="BP79" i="37" s="1"/>
  <c r="BR79" i="37" s="1"/>
  <c r="BQ79" i="37"/>
  <c r="BE79" i="37"/>
  <c r="J79" i="37"/>
  <c r="E79" i="37"/>
  <c r="BS78" i="37"/>
  <c r="BP78" i="37" s="1"/>
  <c r="BR78" i="37" s="1"/>
  <c r="BQ78" i="37"/>
  <c r="BE78" i="37"/>
  <c r="J78" i="37"/>
  <c r="E78" i="37"/>
  <c r="BS77" i="37"/>
  <c r="BP77" i="37" s="1"/>
  <c r="BR77" i="37" s="1"/>
  <c r="BQ77" i="37"/>
  <c r="BE77" i="37"/>
  <c r="J77" i="37"/>
  <c r="E77" i="37"/>
  <c r="BS76" i="37"/>
  <c r="BP76" i="37" s="1"/>
  <c r="BQ76" i="37"/>
  <c r="BE76" i="37"/>
  <c r="J76" i="37"/>
  <c r="E76" i="37"/>
  <c r="BS75" i="37"/>
  <c r="BP75" i="37" s="1"/>
  <c r="BR75" i="37" s="1"/>
  <c r="BQ75" i="37"/>
  <c r="BE75" i="37"/>
  <c r="J75" i="37"/>
  <c r="E75" i="37"/>
  <c r="BS74" i="37"/>
  <c r="BP74" i="37" s="1"/>
  <c r="BR74" i="37" s="1"/>
  <c r="BQ74" i="37"/>
  <c r="BE74" i="37"/>
  <c r="J74" i="37"/>
  <c r="E74" i="37"/>
  <c r="BS73" i="37"/>
  <c r="BP73" i="37" s="1"/>
  <c r="BR73" i="37" s="1"/>
  <c r="BQ73" i="37"/>
  <c r="BE73" i="37"/>
  <c r="J73" i="37"/>
  <c r="E73" i="37"/>
  <c r="BS72" i="37"/>
  <c r="BP72" i="37" s="1"/>
  <c r="BR72" i="37" s="1"/>
  <c r="BQ72" i="37"/>
  <c r="BE72" i="37"/>
  <c r="J72" i="37"/>
  <c r="E72" i="37"/>
  <c r="BS71" i="37"/>
  <c r="BP71" i="37" s="1"/>
  <c r="BR71" i="37" s="1"/>
  <c r="BQ71" i="37"/>
  <c r="BE71" i="37"/>
  <c r="J71" i="37"/>
  <c r="E71" i="37"/>
  <c r="BS70" i="37"/>
  <c r="BP70" i="37" s="1"/>
  <c r="BR70" i="37" s="1"/>
  <c r="BQ70" i="37"/>
  <c r="BE70" i="37"/>
  <c r="J70" i="37"/>
  <c r="E70" i="37"/>
  <c r="BS69" i="37"/>
  <c r="BP69" i="37" s="1"/>
  <c r="BR69" i="37" s="1"/>
  <c r="BQ69" i="37"/>
  <c r="BE69" i="37"/>
  <c r="J69" i="37"/>
  <c r="E69" i="37"/>
  <c r="BS68" i="37"/>
  <c r="BP68" i="37" s="1"/>
  <c r="BQ68" i="37"/>
  <c r="BE68" i="37"/>
  <c r="J68" i="37"/>
  <c r="E68" i="37"/>
  <c r="BS67" i="37"/>
  <c r="BP67" i="37" s="1"/>
  <c r="BR67" i="37" s="1"/>
  <c r="BQ67" i="37"/>
  <c r="BE67" i="37"/>
  <c r="J67" i="37"/>
  <c r="E67" i="37"/>
  <c r="BS66" i="37"/>
  <c r="BP66" i="37" s="1"/>
  <c r="BQ66" i="37"/>
  <c r="BE66" i="37"/>
  <c r="J66" i="37"/>
  <c r="E66" i="37"/>
  <c r="BS65" i="37"/>
  <c r="BP65" i="37" s="1"/>
  <c r="BR65" i="37" s="1"/>
  <c r="BQ65" i="37"/>
  <c r="BE65" i="37"/>
  <c r="J65" i="37"/>
  <c r="E65" i="37"/>
  <c r="BS64" i="37"/>
  <c r="BP64" i="37" s="1"/>
  <c r="BR64" i="37" s="1"/>
  <c r="BQ64" i="37"/>
  <c r="BE64" i="37"/>
  <c r="J64" i="37"/>
  <c r="E64" i="37"/>
  <c r="BS63" i="37"/>
  <c r="BP63" i="37" s="1"/>
  <c r="BR63" i="37" s="1"/>
  <c r="BQ63" i="37"/>
  <c r="BE63" i="37"/>
  <c r="J63" i="37"/>
  <c r="E63" i="37"/>
  <c r="BS62" i="37"/>
  <c r="BP62" i="37" s="1"/>
  <c r="BQ62" i="37"/>
  <c r="BE62" i="37"/>
  <c r="J62" i="37"/>
  <c r="E62" i="37"/>
  <c r="BS61" i="37"/>
  <c r="BP61" i="37" s="1"/>
  <c r="BQ61" i="37"/>
  <c r="BE61" i="37"/>
  <c r="J61" i="37"/>
  <c r="E61" i="37"/>
  <c r="BS60" i="37"/>
  <c r="BP60" i="37" s="1"/>
  <c r="BQ60" i="37"/>
  <c r="BE60" i="37"/>
  <c r="J60" i="37"/>
  <c r="E60" i="37"/>
  <c r="BS59" i="37"/>
  <c r="BP59" i="37" s="1"/>
  <c r="BQ59" i="37"/>
  <c r="BE59" i="37"/>
  <c r="J59" i="37"/>
  <c r="E59" i="37"/>
  <c r="BS58" i="37"/>
  <c r="BP58" i="37" s="1"/>
  <c r="BR58" i="37" s="1"/>
  <c r="BQ58" i="37"/>
  <c r="BE58" i="37"/>
  <c r="J58" i="37"/>
  <c r="E58" i="37"/>
  <c r="BS57" i="37"/>
  <c r="BP57" i="37" s="1"/>
  <c r="BR57" i="37" s="1"/>
  <c r="BQ57" i="37"/>
  <c r="BE57" i="37"/>
  <c r="J57" i="37"/>
  <c r="E57" i="37"/>
  <c r="BS56" i="37"/>
  <c r="BP56" i="37" s="1"/>
  <c r="BR56" i="37" s="1"/>
  <c r="BQ56" i="37"/>
  <c r="BE56" i="37"/>
  <c r="J56" i="37"/>
  <c r="E56" i="37"/>
  <c r="BS55" i="37"/>
  <c r="BP55" i="37" s="1"/>
  <c r="BQ55" i="37"/>
  <c r="BE55" i="37"/>
  <c r="J55" i="37"/>
  <c r="E55" i="37"/>
  <c r="BS54" i="37"/>
  <c r="BP54" i="37" s="1"/>
  <c r="BR54" i="37" s="1"/>
  <c r="BQ54" i="37"/>
  <c r="BE54" i="37"/>
  <c r="J54" i="37"/>
  <c r="E54" i="37"/>
  <c r="BS53" i="37"/>
  <c r="BP53" i="37" s="1"/>
  <c r="BR53" i="37" s="1"/>
  <c r="BQ53" i="37"/>
  <c r="BE53" i="37"/>
  <c r="J53" i="37"/>
  <c r="E53" i="37"/>
  <c r="BS52" i="37"/>
  <c r="BP52" i="37" s="1"/>
  <c r="BQ52" i="37"/>
  <c r="BE52" i="37"/>
  <c r="J52" i="37"/>
  <c r="E52" i="37"/>
  <c r="BS51" i="37"/>
  <c r="BP51" i="37" s="1"/>
  <c r="BR51" i="37" s="1"/>
  <c r="BQ51" i="37"/>
  <c r="BE51" i="37"/>
  <c r="J51" i="37"/>
  <c r="E51" i="37"/>
  <c r="BS50" i="37"/>
  <c r="BP50" i="37" s="1"/>
  <c r="BR50" i="37" s="1"/>
  <c r="BQ50" i="37"/>
  <c r="BE50" i="37"/>
  <c r="J50" i="37"/>
  <c r="E50" i="37"/>
  <c r="BS49" i="37"/>
  <c r="BP49" i="37" s="1"/>
  <c r="BQ49" i="37"/>
  <c r="BE49" i="37"/>
  <c r="J49" i="37"/>
  <c r="E49" i="37"/>
  <c r="BS48" i="37"/>
  <c r="BP48" i="37" s="1"/>
  <c r="BR48" i="37" s="1"/>
  <c r="BQ48" i="37"/>
  <c r="BE48" i="37"/>
  <c r="J48" i="37"/>
  <c r="E48" i="37"/>
  <c r="BS47" i="37"/>
  <c r="BP47" i="37" s="1"/>
  <c r="BR47" i="37" s="1"/>
  <c r="BQ47" i="37"/>
  <c r="BE47" i="37"/>
  <c r="J47" i="37"/>
  <c r="E47" i="37"/>
  <c r="BS46" i="37"/>
  <c r="BP46" i="37" s="1"/>
  <c r="BQ46" i="37"/>
  <c r="BE46" i="37"/>
  <c r="J46" i="37"/>
  <c r="E46" i="37"/>
  <c r="BS45" i="37"/>
  <c r="BP45" i="37" s="1"/>
  <c r="BQ45" i="37"/>
  <c r="BE45" i="37"/>
  <c r="J45" i="37"/>
  <c r="E45" i="37"/>
  <c r="BS44" i="37"/>
  <c r="BP44" i="37" s="1"/>
  <c r="BR44" i="37" s="1"/>
  <c r="BQ44" i="37"/>
  <c r="BE44" i="37"/>
  <c r="J44" i="37"/>
  <c r="E44" i="37"/>
  <c r="BS43" i="37"/>
  <c r="BP43" i="37" s="1"/>
  <c r="BQ43" i="37"/>
  <c r="BE43" i="37"/>
  <c r="J43" i="37"/>
  <c r="E43" i="37"/>
  <c r="BS42" i="37"/>
  <c r="BP42" i="37" s="1"/>
  <c r="BR42" i="37" s="1"/>
  <c r="BQ42" i="37"/>
  <c r="BE42" i="37"/>
  <c r="J42" i="37"/>
  <c r="E42" i="37"/>
  <c r="BS41" i="37"/>
  <c r="BP41" i="37" s="1"/>
  <c r="BR41" i="37" s="1"/>
  <c r="BQ41" i="37"/>
  <c r="BE41" i="37"/>
  <c r="J41" i="37"/>
  <c r="E41" i="37"/>
  <c r="BS40" i="37"/>
  <c r="BP40" i="37" s="1"/>
  <c r="BQ40" i="37"/>
  <c r="BE40" i="37"/>
  <c r="J40" i="37"/>
  <c r="E40" i="37"/>
  <c r="BS39" i="37"/>
  <c r="BP39" i="37" s="1"/>
  <c r="BR39" i="37" s="1"/>
  <c r="BQ39" i="37"/>
  <c r="BE39" i="37"/>
  <c r="J39" i="37"/>
  <c r="E39" i="37"/>
  <c r="BS38" i="37"/>
  <c r="BP38" i="37" s="1"/>
  <c r="BR38" i="37" s="1"/>
  <c r="BQ38" i="37"/>
  <c r="BE38" i="37"/>
  <c r="J38" i="37"/>
  <c r="E38" i="37"/>
  <c r="BS37" i="37"/>
  <c r="BP37" i="37" s="1"/>
  <c r="BR37" i="37" s="1"/>
  <c r="BQ37" i="37"/>
  <c r="BE37" i="37"/>
  <c r="J37" i="37"/>
  <c r="E37" i="37"/>
  <c r="BS36" i="37"/>
  <c r="BP36" i="37" s="1"/>
  <c r="BQ36" i="37"/>
  <c r="BE36" i="37"/>
  <c r="J36" i="37"/>
  <c r="E36" i="37"/>
  <c r="BS35" i="37"/>
  <c r="BP35" i="37" s="1"/>
  <c r="BR35" i="37" s="1"/>
  <c r="BQ35" i="37"/>
  <c r="BE35" i="37"/>
  <c r="J35" i="37"/>
  <c r="E35" i="37"/>
  <c r="BS34" i="37"/>
  <c r="BP34" i="37" s="1"/>
  <c r="BR34" i="37" s="1"/>
  <c r="BQ34" i="37"/>
  <c r="BE34" i="37"/>
  <c r="J34" i="37"/>
  <c r="E34" i="37"/>
  <c r="BS33" i="37"/>
  <c r="BP33" i="37" s="1"/>
  <c r="BR33" i="37" s="1"/>
  <c r="BQ33" i="37"/>
  <c r="BE33" i="37"/>
  <c r="J33" i="37"/>
  <c r="E33" i="37"/>
  <c r="BS32" i="37"/>
  <c r="BP32" i="37" s="1"/>
  <c r="BR32" i="37" s="1"/>
  <c r="BQ32" i="37"/>
  <c r="BE32" i="37"/>
  <c r="J32" i="37"/>
  <c r="E32" i="37"/>
  <c r="BS31" i="37"/>
  <c r="BP31" i="37" s="1"/>
  <c r="BR31" i="37" s="1"/>
  <c r="BQ31" i="37"/>
  <c r="BE31" i="37"/>
  <c r="J31" i="37"/>
  <c r="E31" i="37"/>
  <c r="BS30" i="37"/>
  <c r="BP30" i="37" s="1"/>
  <c r="BR30" i="37" s="1"/>
  <c r="BQ30" i="37"/>
  <c r="BE30" i="37"/>
  <c r="J30" i="37"/>
  <c r="E30" i="37"/>
  <c r="BS29" i="37"/>
  <c r="BP29" i="37" s="1"/>
  <c r="BR29" i="37" s="1"/>
  <c r="BQ29" i="37"/>
  <c r="BE29" i="37"/>
  <c r="J29" i="37"/>
  <c r="E29" i="37"/>
  <c r="BS28" i="37"/>
  <c r="BP28" i="37" s="1"/>
  <c r="BQ28" i="37"/>
  <c r="BE28" i="37"/>
  <c r="J28" i="37"/>
  <c r="E28" i="37"/>
  <c r="BS27" i="37"/>
  <c r="BP27" i="37" s="1"/>
  <c r="BR27" i="37" s="1"/>
  <c r="BQ27" i="37"/>
  <c r="BE27" i="37"/>
  <c r="J27" i="37"/>
  <c r="E27" i="37"/>
  <c r="BS26" i="37"/>
  <c r="BP26" i="37" s="1"/>
  <c r="BR26" i="37" s="1"/>
  <c r="BQ26" i="37"/>
  <c r="BE26" i="37"/>
  <c r="J26" i="37"/>
  <c r="E26" i="37"/>
  <c r="BS25" i="37"/>
  <c r="BP25" i="37" s="1"/>
  <c r="BR25" i="37" s="1"/>
  <c r="BQ25" i="37"/>
  <c r="BE25" i="37"/>
  <c r="J25" i="37"/>
  <c r="E25" i="37"/>
  <c r="BS24" i="37"/>
  <c r="BP24" i="37" s="1"/>
  <c r="BR24" i="37" s="1"/>
  <c r="BQ24" i="37"/>
  <c r="BE24" i="37"/>
  <c r="J24" i="37"/>
  <c r="E24" i="37"/>
  <c r="BS23" i="37"/>
  <c r="BP23" i="37" s="1"/>
  <c r="BR23" i="37" s="1"/>
  <c r="BQ23" i="37"/>
  <c r="BE23" i="37"/>
  <c r="J23" i="37"/>
  <c r="E23" i="37"/>
  <c r="BS22" i="37"/>
  <c r="BP22" i="37" s="1"/>
  <c r="BR22" i="37" s="1"/>
  <c r="BQ22" i="37"/>
  <c r="BE22" i="37"/>
  <c r="J22" i="37"/>
  <c r="E22" i="37"/>
  <c r="BS21" i="37"/>
  <c r="BP21" i="37" s="1"/>
  <c r="BR21" i="37" s="1"/>
  <c r="BQ21" i="37"/>
  <c r="BE21" i="37"/>
  <c r="J21" i="37"/>
  <c r="E21" i="37"/>
  <c r="BS20" i="37"/>
  <c r="BP20" i="37" s="1"/>
  <c r="BR20" i="37" s="1"/>
  <c r="BQ20" i="37"/>
  <c r="BE20" i="37"/>
  <c r="J20" i="37"/>
  <c r="E20" i="37"/>
  <c r="BS19" i="37"/>
  <c r="BP19" i="37" s="1"/>
  <c r="BR19" i="37" s="1"/>
  <c r="BQ19" i="37"/>
  <c r="BE19" i="37"/>
  <c r="J19" i="37"/>
  <c r="E19" i="37"/>
  <c r="BS18" i="37"/>
  <c r="BP18" i="37" s="1"/>
  <c r="BR18" i="37" s="1"/>
  <c r="BQ18" i="37"/>
  <c r="BE18" i="37"/>
  <c r="J18" i="37"/>
  <c r="E18" i="37"/>
  <c r="BS17" i="37"/>
  <c r="BP17" i="37" s="1"/>
  <c r="BQ17" i="37"/>
  <c r="BE17" i="37"/>
  <c r="J17" i="37"/>
  <c r="E17" i="37"/>
  <c r="BS16" i="37"/>
  <c r="BP16" i="37" s="1"/>
  <c r="BR16" i="37" s="1"/>
  <c r="BQ16" i="37"/>
  <c r="BE16" i="37"/>
  <c r="J16" i="37"/>
  <c r="E16" i="37"/>
  <c r="BS15" i="37"/>
  <c r="BP15" i="37" s="1"/>
  <c r="BR15" i="37" s="1"/>
  <c r="BQ15" i="37"/>
  <c r="BE15" i="37"/>
  <c r="J15" i="37"/>
  <c r="E15" i="37"/>
  <c r="BS14" i="37"/>
  <c r="BP14" i="37" s="1"/>
  <c r="BR14" i="37" s="1"/>
  <c r="BQ14" i="37"/>
  <c r="BE14" i="37"/>
  <c r="J14" i="37"/>
  <c r="E14" i="37"/>
  <c r="BS13" i="37"/>
  <c r="BP13" i="37" s="1"/>
  <c r="BQ13" i="37"/>
  <c r="BE13" i="37"/>
  <c r="J13" i="37"/>
  <c r="E13" i="37"/>
  <c r="BS12" i="37"/>
  <c r="BP12" i="37" s="1"/>
  <c r="BR12" i="37" s="1"/>
  <c r="BQ12" i="37"/>
  <c r="BE12" i="37"/>
  <c r="J12" i="37"/>
  <c r="E12" i="37"/>
  <c r="BS11" i="37"/>
  <c r="BP11" i="37" s="1"/>
  <c r="BR11" i="37" s="1"/>
  <c r="BQ11" i="37"/>
  <c r="BE11" i="37"/>
  <c r="J11" i="37"/>
  <c r="E11" i="37"/>
  <c r="BS10" i="37"/>
  <c r="BP10" i="37" s="1"/>
  <c r="BR10" i="37" s="1"/>
  <c r="BQ10" i="37"/>
  <c r="BE10" i="37"/>
  <c r="J10" i="37"/>
  <c r="E10" i="37"/>
  <c r="BS9" i="37"/>
  <c r="BP9" i="37" s="1"/>
  <c r="BR9" i="37" s="1"/>
  <c r="BQ9" i="37"/>
  <c r="BE9" i="37"/>
  <c r="J9" i="37"/>
  <c r="E9" i="37"/>
  <c r="BS8" i="37"/>
  <c r="BP8" i="37" s="1"/>
  <c r="BR8" i="37" s="1"/>
  <c r="BQ8" i="37"/>
  <c r="BE8" i="37"/>
  <c r="J8" i="37"/>
  <c r="E8" i="37"/>
  <c r="BS7" i="37"/>
  <c r="BP7" i="37" s="1"/>
  <c r="BR7" i="37" s="1"/>
  <c r="BQ7" i="37"/>
  <c r="BE7" i="37"/>
  <c r="J7" i="37"/>
  <c r="E7" i="37"/>
  <c r="BS6" i="37"/>
  <c r="BP6" i="37" s="1"/>
  <c r="BR6" i="37" s="1"/>
  <c r="BQ6" i="37"/>
  <c r="BE6" i="37"/>
  <c r="J6" i="37"/>
  <c r="E6" i="37"/>
  <c r="BS5" i="37"/>
  <c r="BP5" i="37" s="1"/>
  <c r="BQ5" i="37"/>
  <c r="BE5" i="37"/>
  <c r="J5" i="37"/>
  <c r="E5" i="37"/>
  <c r="BS4" i="37"/>
  <c r="BP4" i="37" s="1"/>
  <c r="BR4" i="37" s="1"/>
  <c r="BQ4" i="37"/>
  <c r="BE4" i="37"/>
  <c r="J4" i="37"/>
  <c r="E4" i="37"/>
  <c r="BT293" i="37" l="1"/>
  <c r="BT112" i="37"/>
  <c r="BT125" i="37"/>
  <c r="BT173" i="37"/>
  <c r="BT132" i="37"/>
  <c r="BT220" i="37"/>
  <c r="BT46" i="37"/>
  <c r="BT198" i="37"/>
  <c r="BT183" i="37"/>
  <c r="BT289" i="37"/>
  <c r="BT225" i="37"/>
  <c r="BT195" i="37"/>
  <c r="BT55" i="37"/>
  <c r="BX55" i="37" s="1"/>
  <c r="CC55" i="37" s="1"/>
  <c r="Y55" i="37" s="1"/>
  <c r="BT109" i="37"/>
  <c r="BT76" i="37"/>
  <c r="BW76" i="37" s="1"/>
  <c r="CB76" i="37" s="1"/>
  <c r="W76" i="37" s="1"/>
  <c r="BT230" i="37"/>
  <c r="BT223" i="37"/>
  <c r="BT118" i="37"/>
  <c r="BT171" i="37"/>
  <c r="BY171" i="37" s="1"/>
  <c r="CD171" i="37" s="1"/>
  <c r="AA171" i="37" s="1"/>
  <c r="BT248" i="37"/>
  <c r="BT58" i="37"/>
  <c r="BY58" i="37" s="1"/>
  <c r="CD58" i="37" s="1"/>
  <c r="AA58" i="37" s="1"/>
  <c r="BT180" i="37"/>
  <c r="BU180" i="37" s="1"/>
  <c r="BZ180" i="37" s="1"/>
  <c r="S180" i="37" s="1"/>
  <c r="AG180" i="37" s="1"/>
  <c r="BT245" i="37"/>
  <c r="BT84" i="37"/>
  <c r="BY84" i="37" s="1"/>
  <c r="CD84" i="37" s="1"/>
  <c r="AA84" i="37" s="1"/>
  <c r="BU125" i="37"/>
  <c r="BZ125" i="37" s="1"/>
  <c r="S125" i="37" s="1"/>
  <c r="BY173" i="37"/>
  <c r="CD173" i="37" s="1"/>
  <c r="AA173" i="37" s="1"/>
  <c r="BT22" i="37"/>
  <c r="BX22" i="37" s="1"/>
  <c r="CC22" i="37" s="1"/>
  <c r="Y22" i="37" s="1"/>
  <c r="BT110" i="37"/>
  <c r="BV110" i="37" s="1"/>
  <c r="CA110" i="37" s="1"/>
  <c r="U110" i="37" s="1"/>
  <c r="BT231" i="37"/>
  <c r="BY231" i="37" s="1"/>
  <c r="CD231" i="37" s="1"/>
  <c r="AA231" i="37" s="1"/>
  <c r="BT41" i="37"/>
  <c r="BY41" i="37" s="1"/>
  <c r="CD41" i="37" s="1"/>
  <c r="AA41" i="37" s="1"/>
  <c r="BX144" i="37"/>
  <c r="CC144" i="37" s="1"/>
  <c r="Y144" i="37" s="1"/>
  <c r="BT261" i="37"/>
  <c r="BY261" i="37" s="1"/>
  <c r="CD261" i="37" s="1"/>
  <c r="AA261" i="37" s="1"/>
  <c r="BT71" i="37"/>
  <c r="BW71" i="37" s="1"/>
  <c r="CB71" i="37" s="1"/>
  <c r="W71" i="37" s="1"/>
  <c r="BT130" i="37"/>
  <c r="BX130" i="37" s="1"/>
  <c r="CC130" i="37" s="1"/>
  <c r="Y130" i="37" s="1"/>
  <c r="BT193" i="37"/>
  <c r="BX193" i="37" s="1"/>
  <c r="CC193" i="37" s="1"/>
  <c r="Y193" i="37" s="1"/>
  <c r="BT280" i="37"/>
  <c r="BU280" i="37" s="1"/>
  <c r="BZ280" i="37" s="1"/>
  <c r="S280" i="37" s="1"/>
  <c r="BT295" i="37"/>
  <c r="BU295" i="37" s="1"/>
  <c r="BZ295" i="37" s="1"/>
  <c r="S295" i="37" s="1"/>
  <c r="AG295" i="37" s="1"/>
  <c r="BT97" i="37"/>
  <c r="BT153" i="37"/>
  <c r="BY153" i="37" s="1"/>
  <c r="CD153" i="37" s="1"/>
  <c r="AA153" i="37" s="1"/>
  <c r="BT201" i="37"/>
  <c r="BT208" i="37"/>
  <c r="BU208" i="37" s="1"/>
  <c r="BZ208" i="37" s="1"/>
  <c r="S208" i="37" s="1"/>
  <c r="AG208" i="37" s="1"/>
  <c r="BT39" i="37"/>
  <c r="BY39" i="37" s="1"/>
  <c r="CD39" i="37" s="1"/>
  <c r="AA39" i="37" s="1"/>
  <c r="BT168" i="37"/>
  <c r="BV168" i="37" s="1"/>
  <c r="CA168" i="37" s="1"/>
  <c r="U168" i="37" s="1"/>
  <c r="BT32" i="37"/>
  <c r="BT270" i="37"/>
  <c r="BT85" i="37"/>
  <c r="BW85" i="37" s="1"/>
  <c r="CB85" i="37" s="1"/>
  <c r="W85" i="37" s="1"/>
  <c r="BR231" i="37"/>
  <c r="BT35" i="37"/>
  <c r="BU35" i="37" s="1"/>
  <c r="BZ35" i="37" s="1"/>
  <c r="S35" i="37" s="1"/>
  <c r="AG35" i="37" s="1"/>
  <c r="BT238" i="37"/>
  <c r="BT100" i="37"/>
  <c r="BV100" i="37" s="1"/>
  <c r="CA100" i="37" s="1"/>
  <c r="U100" i="37" s="1"/>
  <c r="BT111" i="37"/>
  <c r="BY111" i="37" s="1"/>
  <c r="CD111" i="37" s="1"/>
  <c r="AA111" i="37" s="1"/>
  <c r="BT271" i="37"/>
  <c r="BW271" i="37" s="1"/>
  <c r="CB271" i="37" s="1"/>
  <c r="W271" i="37" s="1"/>
  <c r="BT104" i="37"/>
  <c r="BU104" i="37" s="1"/>
  <c r="BZ104" i="37" s="1"/>
  <c r="S104" i="37" s="1"/>
  <c r="BT189" i="37"/>
  <c r="BY189" i="37" s="1"/>
  <c r="CD189" i="37" s="1"/>
  <c r="AA189" i="37" s="1"/>
  <c r="BT246" i="37"/>
  <c r="BV246" i="37" s="1"/>
  <c r="CA246" i="37" s="1"/>
  <c r="U246" i="37" s="1"/>
  <c r="BT214" i="37"/>
  <c r="BY214" i="37" s="1"/>
  <c r="CD214" i="37" s="1"/>
  <c r="AA214" i="37" s="1"/>
  <c r="BT54" i="37"/>
  <c r="BV54" i="37" s="1"/>
  <c r="CA54" i="37" s="1"/>
  <c r="U54" i="37" s="1"/>
  <c r="BT164" i="37"/>
  <c r="BY164" i="37" s="1"/>
  <c r="CD164" i="37" s="1"/>
  <c r="AA164" i="37" s="1"/>
  <c r="BT218" i="37"/>
  <c r="BX218" i="37" s="1"/>
  <c r="CC218" i="37" s="1"/>
  <c r="Y218" i="37" s="1"/>
  <c r="BT101" i="37"/>
  <c r="BV101" i="37" s="1"/>
  <c r="CA101" i="37" s="1"/>
  <c r="U101" i="37" s="1"/>
  <c r="BT25" i="37"/>
  <c r="BV25" i="37" s="1"/>
  <c r="CA25" i="37" s="1"/>
  <c r="U25" i="37" s="1"/>
  <c r="BT51" i="37"/>
  <c r="BU51" i="37" s="1"/>
  <c r="BZ51" i="37" s="1"/>
  <c r="S51" i="37" s="1"/>
  <c r="BT265" i="37"/>
  <c r="BX265" i="37" s="1"/>
  <c r="CC265" i="37" s="1"/>
  <c r="Y265" i="37" s="1"/>
  <c r="BT291" i="37"/>
  <c r="BY291" i="37" s="1"/>
  <c r="CD291" i="37" s="1"/>
  <c r="AA291" i="37" s="1"/>
  <c r="BT255" i="37"/>
  <c r="BY255" i="37" s="1"/>
  <c r="CD255" i="37" s="1"/>
  <c r="AA255" i="37" s="1"/>
  <c r="BT269" i="37"/>
  <c r="BY269" i="37" s="1"/>
  <c r="CD269" i="37" s="1"/>
  <c r="AA269" i="37" s="1"/>
  <c r="BT205" i="37"/>
  <c r="BT212" i="37"/>
  <c r="BV212" i="37" s="1"/>
  <c r="CA212" i="37" s="1"/>
  <c r="U212" i="37" s="1"/>
  <c r="BT102" i="37"/>
  <c r="BY102" i="37" s="1"/>
  <c r="CD102" i="37" s="1"/>
  <c r="AA102" i="37" s="1"/>
  <c r="BT259" i="37"/>
  <c r="BY259" i="37" s="1"/>
  <c r="CD259" i="37" s="1"/>
  <c r="AA259" i="37" s="1"/>
  <c r="BR180" i="37"/>
  <c r="BT81" i="37"/>
  <c r="BX81" i="37" s="1"/>
  <c r="CC81" i="37" s="1"/>
  <c r="Y81" i="37" s="1"/>
  <c r="BT184" i="37"/>
  <c r="BY184" i="37" s="1"/>
  <c r="CD184" i="37" s="1"/>
  <c r="AA184" i="37" s="1"/>
  <c r="BT241" i="37"/>
  <c r="BT155" i="37"/>
  <c r="BY155" i="37" s="1"/>
  <c r="CD155" i="37" s="1"/>
  <c r="AA155" i="37" s="1"/>
  <c r="BT274" i="37"/>
  <c r="BR68" i="37"/>
  <c r="BT68" i="37"/>
  <c r="BV68" i="37" s="1"/>
  <c r="CA68" i="37" s="1"/>
  <c r="U68" i="37" s="1"/>
  <c r="BT63" i="37"/>
  <c r="BY63" i="37" s="1"/>
  <c r="CD63" i="37" s="1"/>
  <c r="AA63" i="37" s="1"/>
  <c r="BT18" i="37"/>
  <c r="BX18" i="37" s="1"/>
  <c r="CC18" i="37" s="1"/>
  <c r="Y18" i="37" s="1"/>
  <c r="BT77" i="37"/>
  <c r="BY77" i="37" s="1"/>
  <c r="CD77" i="37" s="1"/>
  <c r="AA77" i="37" s="1"/>
  <c r="BT188" i="37"/>
  <c r="BW188" i="37" s="1"/>
  <c r="CB188" i="37" s="1"/>
  <c r="W188" i="37" s="1"/>
  <c r="BT185" i="37"/>
  <c r="BV185" i="37" s="1"/>
  <c r="CA185" i="37" s="1"/>
  <c r="U185" i="37" s="1"/>
  <c r="BT202" i="37"/>
  <c r="BU202" i="37" s="1"/>
  <c r="BZ202" i="37" s="1"/>
  <c r="S202" i="37" s="1"/>
  <c r="AG202" i="37" s="1"/>
  <c r="BT11" i="37"/>
  <c r="BV11" i="37" s="1"/>
  <c r="CA11" i="37" s="1"/>
  <c r="U11" i="37" s="1"/>
  <c r="BT229" i="37"/>
  <c r="BY229" i="37" s="1"/>
  <c r="CD229" i="37" s="1"/>
  <c r="AA229" i="37" s="1"/>
  <c r="BT8" i="37"/>
  <c r="BX8" i="37" s="1"/>
  <c r="CC8" i="37" s="1"/>
  <c r="Y8" i="37" s="1"/>
  <c r="BT43" i="37"/>
  <c r="BX43" i="37" s="1"/>
  <c r="CC43" i="37" s="1"/>
  <c r="Y43" i="37" s="1"/>
  <c r="BT64" i="37"/>
  <c r="BX64" i="37" s="1"/>
  <c r="CC64" i="37" s="1"/>
  <c r="Y64" i="37" s="1"/>
  <c r="BT74" i="37"/>
  <c r="BW74" i="37" s="1"/>
  <c r="CB74" i="37" s="1"/>
  <c r="W74" i="37" s="1"/>
  <c r="BT287" i="37"/>
  <c r="BY287" i="37" s="1"/>
  <c r="CD287" i="37" s="1"/>
  <c r="AA287" i="37" s="1"/>
  <c r="BT67" i="37"/>
  <c r="BX67" i="37" s="1"/>
  <c r="CC67" i="37" s="1"/>
  <c r="Y67" i="37" s="1"/>
  <c r="BT133" i="37"/>
  <c r="BX133" i="37" s="1"/>
  <c r="CC133" i="37" s="1"/>
  <c r="Y133" i="37" s="1"/>
  <c r="BT154" i="37"/>
  <c r="BY154" i="37" s="1"/>
  <c r="CD154" i="37" s="1"/>
  <c r="AA154" i="37" s="1"/>
  <c r="BT175" i="37"/>
  <c r="BU175" i="37" s="1"/>
  <c r="BZ175" i="37" s="1"/>
  <c r="S175" i="37" s="1"/>
  <c r="AG175" i="37" s="1"/>
  <c r="BT219" i="37"/>
  <c r="BT297" i="37"/>
  <c r="BY297" i="37" s="1"/>
  <c r="CD297" i="37" s="1"/>
  <c r="AA297" i="37" s="1"/>
  <c r="BT57" i="37"/>
  <c r="BV57" i="37" s="1"/>
  <c r="CA57" i="37" s="1"/>
  <c r="U57" i="37" s="1"/>
  <c r="BT182" i="37"/>
  <c r="BY182" i="37" s="1"/>
  <c r="CD182" i="37" s="1"/>
  <c r="AA182" i="37" s="1"/>
  <c r="BT260" i="37"/>
  <c r="BW260" i="37" s="1"/>
  <c r="CB260" i="37" s="1"/>
  <c r="W260" i="37" s="1"/>
  <c r="BY284" i="37"/>
  <c r="CD284" i="37" s="1"/>
  <c r="AA284" i="37" s="1"/>
  <c r="BT161" i="37"/>
  <c r="BY161" i="37" s="1"/>
  <c r="CD161" i="37" s="1"/>
  <c r="AA161" i="37" s="1"/>
  <c r="BT26" i="37"/>
  <c r="BX26" i="37" s="1"/>
  <c r="CC26" i="37" s="1"/>
  <c r="Y26" i="37" s="1"/>
  <c r="BT179" i="37"/>
  <c r="BT226" i="37"/>
  <c r="BT140" i="37"/>
  <c r="BW140" i="37" s="1"/>
  <c r="CB140" i="37" s="1"/>
  <c r="W140" i="37" s="1"/>
  <c r="BT151" i="37"/>
  <c r="BX151" i="37" s="1"/>
  <c r="CC151" i="37" s="1"/>
  <c r="Y151" i="37" s="1"/>
  <c r="BT165" i="37"/>
  <c r="BY165" i="37" s="1"/>
  <c r="CD165" i="37" s="1"/>
  <c r="AA165" i="37" s="1"/>
  <c r="BT267" i="37"/>
  <c r="BX267" i="37" s="1"/>
  <c r="CC267" i="37" s="1"/>
  <c r="Y267" i="37" s="1"/>
  <c r="BT290" i="37"/>
  <c r="BT30" i="37"/>
  <c r="BY30" i="37" s="1"/>
  <c r="CD30" i="37" s="1"/>
  <c r="AA30" i="37" s="1"/>
  <c r="BT119" i="37"/>
  <c r="BY119" i="37" s="1"/>
  <c r="CD119" i="37" s="1"/>
  <c r="AA119" i="37" s="1"/>
  <c r="BW144" i="37"/>
  <c r="CB144" i="37" s="1"/>
  <c r="W144" i="37" s="1"/>
  <c r="BT196" i="37"/>
  <c r="BY196" i="37" s="1"/>
  <c r="CD196" i="37" s="1"/>
  <c r="AA196" i="37" s="1"/>
  <c r="BT233" i="37"/>
  <c r="BT257" i="37"/>
  <c r="BT19" i="37"/>
  <c r="BY19" i="37" s="1"/>
  <c r="CD19" i="37" s="1"/>
  <c r="AA19" i="37" s="1"/>
  <c r="BT78" i="37"/>
  <c r="BY78" i="37" s="1"/>
  <c r="CD78" i="37" s="1"/>
  <c r="AA78" i="37" s="1"/>
  <c r="BT108" i="37"/>
  <c r="BW108" i="37" s="1"/>
  <c r="CB108" i="37" s="1"/>
  <c r="W108" i="37" s="1"/>
  <c r="BT137" i="37"/>
  <c r="BY137" i="37" s="1"/>
  <c r="CD137" i="37" s="1"/>
  <c r="AA137" i="37" s="1"/>
  <c r="BY144" i="37"/>
  <c r="CD144" i="37" s="1"/>
  <c r="AA144" i="37" s="1"/>
  <c r="BW112" i="37"/>
  <c r="CB112" i="37" s="1"/>
  <c r="W112" i="37" s="1"/>
  <c r="BT162" i="37"/>
  <c r="BX162" i="37" s="1"/>
  <c r="CC162" i="37" s="1"/>
  <c r="Y162" i="37" s="1"/>
  <c r="BT186" i="37"/>
  <c r="BW186" i="37" s="1"/>
  <c r="CB186" i="37" s="1"/>
  <c r="W186" i="37" s="1"/>
  <c r="BT247" i="37"/>
  <c r="BX247" i="37" s="1"/>
  <c r="CC247" i="37" s="1"/>
  <c r="Y247" i="37" s="1"/>
  <c r="BT254" i="37"/>
  <c r="BY254" i="37" s="1"/>
  <c r="CD254" i="37" s="1"/>
  <c r="AA254" i="37" s="1"/>
  <c r="BT65" i="37"/>
  <c r="BW65" i="37" s="1"/>
  <c r="CB65" i="37" s="1"/>
  <c r="W65" i="37" s="1"/>
  <c r="BT75" i="37"/>
  <c r="BT203" i="37"/>
  <c r="BX203" i="37" s="1"/>
  <c r="CC203" i="37" s="1"/>
  <c r="Y203" i="37" s="1"/>
  <c r="BT237" i="37"/>
  <c r="BY237" i="37" s="1"/>
  <c r="CD237" i="37" s="1"/>
  <c r="AA237" i="37" s="1"/>
  <c r="BT278" i="37"/>
  <c r="BY278" i="37" s="1"/>
  <c r="CD278" i="37" s="1"/>
  <c r="AA278" i="37" s="1"/>
  <c r="BT281" i="37"/>
  <c r="BU281" i="37" s="1"/>
  <c r="BZ281" i="37" s="1"/>
  <c r="S281" i="37" s="1"/>
  <c r="BT9" i="37"/>
  <c r="BV9" i="37" s="1"/>
  <c r="CA9" i="37" s="1"/>
  <c r="U9" i="37" s="1"/>
  <c r="BT16" i="37"/>
  <c r="BY16" i="37" s="1"/>
  <c r="CD16" i="37" s="1"/>
  <c r="AA16" i="37" s="1"/>
  <c r="BT134" i="37"/>
  <c r="BV134" i="37" s="1"/>
  <c r="CA134" i="37" s="1"/>
  <c r="U134" i="37" s="1"/>
  <c r="BT210" i="37"/>
  <c r="BX210" i="37" s="1"/>
  <c r="CC210" i="37" s="1"/>
  <c r="Y210" i="37" s="1"/>
  <c r="BT213" i="37"/>
  <c r="BX213" i="37" s="1"/>
  <c r="CC213" i="37" s="1"/>
  <c r="Y213" i="37" s="1"/>
  <c r="BT244" i="37"/>
  <c r="BY244" i="37" s="1"/>
  <c r="CD244" i="37" s="1"/>
  <c r="AA244" i="37" s="1"/>
  <c r="BT48" i="37"/>
  <c r="BT99" i="37"/>
  <c r="BY99" i="37" s="1"/>
  <c r="CD99" i="37" s="1"/>
  <c r="AA99" i="37" s="1"/>
  <c r="BT127" i="37"/>
  <c r="BX127" i="37" s="1"/>
  <c r="CC127" i="37" s="1"/>
  <c r="Y127" i="37" s="1"/>
  <c r="BT34" i="37"/>
  <c r="BX34" i="37" s="1"/>
  <c r="CC34" i="37" s="1"/>
  <c r="Y34" i="37" s="1"/>
  <c r="BT227" i="37"/>
  <c r="BT251" i="37"/>
  <c r="BW251" i="37" s="1"/>
  <c r="CB251" i="37" s="1"/>
  <c r="W251" i="37" s="1"/>
  <c r="BT298" i="37"/>
  <c r="BW298" i="37" s="1"/>
  <c r="CB298" i="37" s="1"/>
  <c r="W298" i="37" s="1"/>
  <c r="BT6" i="37"/>
  <c r="BX6" i="37" s="1"/>
  <c r="CC6" i="37" s="1"/>
  <c r="Y6" i="37" s="1"/>
  <c r="BT52" i="37"/>
  <c r="BY52" i="37" s="1"/>
  <c r="CD52" i="37" s="1"/>
  <c r="AA52" i="37" s="1"/>
  <c r="BT82" i="37"/>
  <c r="BW82" i="37" s="1"/>
  <c r="CB82" i="37" s="1"/>
  <c r="W82" i="37" s="1"/>
  <c r="BT152" i="37"/>
  <c r="BV152" i="37" s="1"/>
  <c r="CA152" i="37" s="1"/>
  <c r="U152" i="37" s="1"/>
  <c r="BT166" i="37"/>
  <c r="BY166" i="37" s="1"/>
  <c r="CD166" i="37" s="1"/>
  <c r="AA166" i="37" s="1"/>
  <c r="BT268" i="37"/>
  <c r="BY268" i="37" s="1"/>
  <c r="CD268" i="37" s="1"/>
  <c r="AA268" i="37" s="1"/>
  <c r="BT285" i="37"/>
  <c r="BW285" i="37" s="1"/>
  <c r="CB285" i="37" s="1"/>
  <c r="W285" i="37" s="1"/>
  <c r="BT232" i="37"/>
  <c r="BY232" i="37" s="1"/>
  <c r="CD232" i="37" s="1"/>
  <c r="AA232" i="37" s="1"/>
  <c r="BT31" i="37"/>
  <c r="BU31" i="37" s="1"/>
  <c r="BZ31" i="37" s="1"/>
  <c r="S31" i="37" s="1"/>
  <c r="AG31" i="37" s="1"/>
  <c r="BW272" i="37"/>
  <c r="CB272" i="37" s="1"/>
  <c r="W272" i="37" s="1"/>
  <c r="BT79" i="37"/>
  <c r="BY79" i="37" s="1"/>
  <c r="CD79" i="37" s="1"/>
  <c r="AA79" i="37" s="1"/>
  <c r="BT96" i="37"/>
  <c r="BY96" i="37" s="1"/>
  <c r="CD96" i="37" s="1"/>
  <c r="AA96" i="37" s="1"/>
  <c r="BT120" i="37"/>
  <c r="BY120" i="37" s="1"/>
  <c r="CD120" i="37" s="1"/>
  <c r="AA120" i="37" s="1"/>
  <c r="BT138" i="37"/>
  <c r="BU138" i="37" s="1"/>
  <c r="BZ138" i="37" s="1"/>
  <c r="S138" i="37" s="1"/>
  <c r="AG138" i="37" s="1"/>
  <c r="BT190" i="37"/>
  <c r="BV190" i="37" s="1"/>
  <c r="CA190" i="37" s="1"/>
  <c r="U190" i="37" s="1"/>
  <c r="BT217" i="37"/>
  <c r="BT224" i="37"/>
  <c r="BT163" i="37"/>
  <c r="BX163" i="37" s="1"/>
  <c r="CC163" i="37" s="1"/>
  <c r="Y163" i="37" s="1"/>
  <c r="BX184" i="37"/>
  <c r="CC184" i="37" s="1"/>
  <c r="Y184" i="37" s="1"/>
  <c r="BT292" i="37"/>
  <c r="BT90" i="37"/>
  <c r="BV90" i="37" s="1"/>
  <c r="CA90" i="37" s="1"/>
  <c r="U90" i="37" s="1"/>
  <c r="BT38" i="37"/>
  <c r="BX38" i="37" s="1"/>
  <c r="CC38" i="37" s="1"/>
  <c r="Y38" i="37" s="1"/>
  <c r="BV32" i="37"/>
  <c r="CA32" i="37" s="1"/>
  <c r="U32" i="37" s="1"/>
  <c r="BT149" i="37"/>
  <c r="BU149" i="37" s="1"/>
  <c r="BZ149" i="37" s="1"/>
  <c r="S149" i="37" s="1"/>
  <c r="AG149" i="37" s="1"/>
  <c r="BT128" i="37"/>
  <c r="BX128" i="37" s="1"/>
  <c r="CC128" i="37" s="1"/>
  <c r="Y128" i="37" s="1"/>
  <c r="BT135" i="37"/>
  <c r="BU135" i="37" s="1"/>
  <c r="BZ135" i="37" s="1"/>
  <c r="S135" i="37" s="1"/>
  <c r="AG135" i="37" s="1"/>
  <c r="BT187" i="37"/>
  <c r="BV187" i="37" s="1"/>
  <c r="CA187" i="37" s="1"/>
  <c r="U187" i="37" s="1"/>
  <c r="BT194" i="37"/>
  <c r="BY194" i="37" s="1"/>
  <c r="CD194" i="37" s="1"/>
  <c r="AA194" i="37" s="1"/>
  <c r="BW32" i="37"/>
  <c r="CB32" i="37" s="1"/>
  <c r="W32" i="37" s="1"/>
  <c r="BT170" i="37"/>
  <c r="BY170" i="37" s="1"/>
  <c r="CD170" i="37" s="1"/>
  <c r="AA170" i="37" s="1"/>
  <c r="BV205" i="37"/>
  <c r="CA205" i="37" s="1"/>
  <c r="U205" i="37" s="1"/>
  <c r="BT103" i="37"/>
  <c r="BX103" i="37" s="1"/>
  <c r="CC103" i="37" s="1"/>
  <c r="Y103" i="37" s="1"/>
  <c r="BT160" i="37"/>
  <c r="BX160" i="37" s="1"/>
  <c r="CC160" i="37" s="1"/>
  <c r="Y160" i="37" s="1"/>
  <c r="BY198" i="37"/>
  <c r="CD198" i="37" s="1"/>
  <c r="AA198" i="37" s="1"/>
  <c r="BT211" i="37"/>
  <c r="BX211" i="37" s="1"/>
  <c r="CC211" i="37" s="1"/>
  <c r="Y211" i="37" s="1"/>
  <c r="BT252" i="37"/>
  <c r="BY252" i="37" s="1"/>
  <c r="CD252" i="37" s="1"/>
  <c r="AA252" i="37" s="1"/>
  <c r="BT7" i="37"/>
  <c r="BU7" i="37" s="1"/>
  <c r="BZ7" i="37" s="1"/>
  <c r="S7" i="37" s="1"/>
  <c r="AG7" i="37" s="1"/>
  <c r="BY132" i="37"/>
  <c r="CD132" i="37" s="1"/>
  <c r="AA132" i="37" s="1"/>
  <c r="BT286" i="37"/>
  <c r="BY286" i="37" s="1"/>
  <c r="CD286" i="37" s="1"/>
  <c r="AA286" i="37" s="1"/>
  <c r="BT14" i="37"/>
  <c r="BY14" i="37" s="1"/>
  <c r="CD14" i="37" s="1"/>
  <c r="AA14" i="37" s="1"/>
  <c r="BY143" i="37"/>
  <c r="CD143" i="37" s="1"/>
  <c r="AA143" i="37" s="1"/>
  <c r="BT53" i="37"/>
  <c r="BW53" i="37" s="1"/>
  <c r="CB53" i="37" s="1"/>
  <c r="W53" i="37" s="1"/>
  <c r="BT56" i="37"/>
  <c r="BY56" i="37" s="1"/>
  <c r="CD56" i="37" s="1"/>
  <c r="AA56" i="37" s="1"/>
  <c r="BT83" i="37"/>
  <c r="BW83" i="37" s="1"/>
  <c r="CB83" i="37" s="1"/>
  <c r="W83" i="37" s="1"/>
  <c r="BT174" i="37"/>
  <c r="BY174" i="37" s="1"/>
  <c r="CD174" i="37" s="1"/>
  <c r="AA174" i="37" s="1"/>
  <c r="BT181" i="37"/>
  <c r="BW181" i="37" s="1"/>
  <c r="CB181" i="37" s="1"/>
  <c r="W181" i="37" s="1"/>
  <c r="BT242" i="37"/>
  <c r="BW242" i="37" s="1"/>
  <c r="CB242" i="37" s="1"/>
  <c r="W242" i="37" s="1"/>
  <c r="BV280" i="37"/>
  <c r="CA280" i="37" s="1"/>
  <c r="U280" i="37" s="1"/>
  <c r="BT129" i="37"/>
  <c r="BX129" i="37" s="1"/>
  <c r="CC129" i="37" s="1"/>
  <c r="Y129" i="37" s="1"/>
  <c r="BT256" i="37"/>
  <c r="BU256" i="37" s="1"/>
  <c r="BZ256" i="37" s="1"/>
  <c r="S256" i="37" s="1"/>
  <c r="BT107" i="37"/>
  <c r="BY107" i="37" s="1"/>
  <c r="CD107" i="37" s="1"/>
  <c r="AA107" i="37" s="1"/>
  <c r="BT114" i="37"/>
  <c r="BT191" i="37"/>
  <c r="BY270" i="37"/>
  <c r="CD270" i="37" s="1"/>
  <c r="AA270" i="37" s="1"/>
  <c r="BX32" i="37"/>
  <c r="CC32" i="37" s="1"/>
  <c r="Y32" i="37" s="1"/>
  <c r="BT80" i="37"/>
  <c r="BX80" i="37" s="1"/>
  <c r="CC80" i="37" s="1"/>
  <c r="Y80" i="37" s="1"/>
  <c r="BT139" i="37"/>
  <c r="BY139" i="37" s="1"/>
  <c r="CD139" i="37" s="1"/>
  <c r="AA139" i="37" s="1"/>
  <c r="BT157" i="37"/>
  <c r="BY157" i="37" s="1"/>
  <c r="CD157" i="37" s="1"/>
  <c r="AA157" i="37" s="1"/>
  <c r="BT249" i="37"/>
  <c r="BY249" i="37" s="1"/>
  <c r="CD249" i="37" s="1"/>
  <c r="AA249" i="37" s="1"/>
  <c r="BT150" i="37"/>
  <c r="BU150" i="37" s="1"/>
  <c r="BZ150" i="37" s="1"/>
  <c r="S150" i="37" s="1"/>
  <c r="BY32" i="37"/>
  <c r="CD32" i="37" s="1"/>
  <c r="AA32" i="37" s="1"/>
  <c r="BT178" i="37"/>
  <c r="BY178" i="37" s="1"/>
  <c r="CD178" i="37" s="1"/>
  <c r="AA178" i="37" s="1"/>
  <c r="BT283" i="37"/>
  <c r="BY283" i="37" s="1"/>
  <c r="CD283" i="37" s="1"/>
  <c r="AA283" i="37" s="1"/>
  <c r="BX170" i="37"/>
  <c r="CC170" i="37" s="1"/>
  <c r="Y170" i="37" s="1"/>
  <c r="BX143" i="37"/>
  <c r="CC143" i="37" s="1"/>
  <c r="Y143" i="37" s="1"/>
  <c r="BY241" i="37"/>
  <c r="CD241" i="37" s="1"/>
  <c r="AA241" i="37" s="1"/>
  <c r="BY201" i="37"/>
  <c r="CD201" i="37" s="1"/>
  <c r="AA201" i="37" s="1"/>
  <c r="BY238" i="37"/>
  <c r="CD238" i="37" s="1"/>
  <c r="AA238" i="37" s="1"/>
  <c r="BY195" i="37"/>
  <c r="CD195" i="37" s="1"/>
  <c r="AA195" i="37" s="1"/>
  <c r="BY85" i="37"/>
  <c r="CD85" i="37" s="1"/>
  <c r="AA85" i="37" s="1"/>
  <c r="BX35" i="37"/>
  <c r="CC35" i="37" s="1"/>
  <c r="Y35" i="37" s="1"/>
  <c r="BY76" i="37"/>
  <c r="CD76" i="37" s="1"/>
  <c r="AA76" i="37" s="1"/>
  <c r="BU76" i="37"/>
  <c r="BZ76" i="37" s="1"/>
  <c r="S76" i="37" s="1"/>
  <c r="BU32" i="37"/>
  <c r="BZ32" i="37" s="1"/>
  <c r="S32" i="37" s="1"/>
  <c r="BY220" i="37"/>
  <c r="CD220" i="37" s="1"/>
  <c r="AA220" i="37" s="1"/>
  <c r="BY230" i="37"/>
  <c r="CD230" i="37" s="1"/>
  <c r="AA230" i="37" s="1"/>
  <c r="BV220" i="37"/>
  <c r="CA220" i="37" s="1"/>
  <c r="U220" i="37" s="1"/>
  <c r="BT4" i="37"/>
  <c r="BY4" i="37" s="1"/>
  <c r="CD4" i="37" s="1"/>
  <c r="AA4" i="37" s="1"/>
  <c r="BT12" i="37"/>
  <c r="BR28" i="37"/>
  <c r="BT28" i="37"/>
  <c r="BR40" i="37"/>
  <c r="BT40" i="37"/>
  <c r="BR13" i="37"/>
  <c r="BT13" i="37"/>
  <c r="BW13" i="37" s="1"/>
  <c r="CB13" i="37" s="1"/>
  <c r="W13" i="37" s="1"/>
  <c r="BX58" i="37"/>
  <c r="CC58" i="37" s="1"/>
  <c r="Y58" i="37" s="1"/>
  <c r="BU58" i="37"/>
  <c r="BZ58" i="37" s="1"/>
  <c r="S58" i="37" s="1"/>
  <c r="AG58" i="37" s="1"/>
  <c r="BV58" i="37"/>
  <c r="CA58" i="37" s="1"/>
  <c r="U58" i="37" s="1"/>
  <c r="BT29" i="37"/>
  <c r="BU29" i="37" s="1"/>
  <c r="BZ29" i="37" s="1"/>
  <c r="S29" i="37" s="1"/>
  <c r="AG29" i="37" s="1"/>
  <c r="BY35" i="37"/>
  <c r="CD35" i="37" s="1"/>
  <c r="AA35" i="37" s="1"/>
  <c r="BT23" i="37"/>
  <c r="BU23" i="37" s="1"/>
  <c r="BZ23" i="37" s="1"/>
  <c r="S23" i="37" s="1"/>
  <c r="AG23" i="37" s="1"/>
  <c r="BT5" i="37"/>
  <c r="BY5" i="37" s="1"/>
  <c r="CD5" i="37" s="1"/>
  <c r="AA5" i="37" s="1"/>
  <c r="BR5" i="37"/>
  <c r="BT17" i="37"/>
  <c r="BW17" i="37" s="1"/>
  <c r="CB17" i="37" s="1"/>
  <c r="W17" i="37" s="1"/>
  <c r="BR17" i="37"/>
  <c r="BT45" i="37"/>
  <c r="BX45" i="37" s="1"/>
  <c r="CC45" i="37" s="1"/>
  <c r="Y45" i="37" s="1"/>
  <c r="BR45" i="37"/>
  <c r="BY9" i="37"/>
  <c r="CD9" i="37" s="1"/>
  <c r="AA9" i="37" s="1"/>
  <c r="BT15" i="37"/>
  <c r="BY15" i="37" s="1"/>
  <c r="CD15" i="37" s="1"/>
  <c r="AA15" i="37" s="1"/>
  <c r="BT24" i="37"/>
  <c r="BT33" i="37"/>
  <c r="BR36" i="37"/>
  <c r="BT36" i="37"/>
  <c r="BY36" i="37" s="1"/>
  <c r="CD36" i="37" s="1"/>
  <c r="AA36" i="37" s="1"/>
  <c r="BR62" i="37"/>
  <c r="BT62" i="37"/>
  <c r="BX62" i="37" s="1"/>
  <c r="CC62" i="37" s="1"/>
  <c r="Y62" i="37" s="1"/>
  <c r="BT44" i="37"/>
  <c r="BR46" i="37"/>
  <c r="BT10" i="37"/>
  <c r="BU10" i="37" s="1"/>
  <c r="BZ10" i="37" s="1"/>
  <c r="S10" i="37" s="1"/>
  <c r="AG10" i="37" s="1"/>
  <c r="BW35" i="37"/>
  <c r="CB35" i="37" s="1"/>
  <c r="W35" i="37" s="1"/>
  <c r="BX97" i="37"/>
  <c r="CC97" i="37" s="1"/>
  <c r="Y97" i="37" s="1"/>
  <c r="BW97" i="37"/>
  <c r="CB97" i="37" s="1"/>
  <c r="W97" i="37" s="1"/>
  <c r="BV97" i="37"/>
  <c r="CA97" i="37" s="1"/>
  <c r="U97" i="37" s="1"/>
  <c r="BU97" i="37"/>
  <c r="BZ97" i="37" s="1"/>
  <c r="S97" i="37" s="1"/>
  <c r="AG97" i="37" s="1"/>
  <c r="BT27" i="37"/>
  <c r="BX27" i="37" s="1"/>
  <c r="CC27" i="37" s="1"/>
  <c r="Y27" i="37" s="1"/>
  <c r="BT50" i="37"/>
  <c r="BY50" i="37" s="1"/>
  <c r="CD50" i="37" s="1"/>
  <c r="AA50" i="37" s="1"/>
  <c r="BR60" i="37"/>
  <c r="BT60" i="37"/>
  <c r="AN104" i="37"/>
  <c r="BW38" i="37"/>
  <c r="CB38" i="37" s="1"/>
  <c r="W38" i="37" s="1"/>
  <c r="BV30" i="37"/>
  <c r="CA30" i="37" s="1"/>
  <c r="U30" i="37" s="1"/>
  <c r="BT42" i="37"/>
  <c r="BU42" i="37" s="1"/>
  <c r="BZ42" i="37" s="1"/>
  <c r="S42" i="37" s="1"/>
  <c r="AG42" i="37" s="1"/>
  <c r="BV35" i="37"/>
  <c r="CA35" i="37" s="1"/>
  <c r="U35" i="37" s="1"/>
  <c r="BR91" i="37"/>
  <c r="BT91" i="37"/>
  <c r="BW91" i="37" s="1"/>
  <c r="CB91" i="37" s="1"/>
  <c r="W91" i="37" s="1"/>
  <c r="BY57" i="37"/>
  <c r="CD57" i="37" s="1"/>
  <c r="AA57" i="37" s="1"/>
  <c r="BT49" i="37"/>
  <c r="BX49" i="37" s="1"/>
  <c r="CC49" i="37" s="1"/>
  <c r="Y49" i="37" s="1"/>
  <c r="BR49" i="37"/>
  <c r="BV38" i="37"/>
  <c r="CA38" i="37" s="1"/>
  <c r="U38" i="37" s="1"/>
  <c r="BU22" i="37"/>
  <c r="BZ22" i="37" s="1"/>
  <c r="S22" i="37" s="1"/>
  <c r="AG22" i="37" s="1"/>
  <c r="BX48" i="37"/>
  <c r="CC48" i="37" s="1"/>
  <c r="Y48" i="37" s="1"/>
  <c r="BU30" i="37"/>
  <c r="BZ30" i="37" s="1"/>
  <c r="S30" i="37" s="1"/>
  <c r="AG30" i="37" s="1"/>
  <c r="BW48" i="37"/>
  <c r="CB48" i="37" s="1"/>
  <c r="W48" i="37" s="1"/>
  <c r="BT66" i="37"/>
  <c r="BR66" i="37"/>
  <c r="BW18" i="37"/>
  <c r="CB18" i="37" s="1"/>
  <c r="W18" i="37" s="1"/>
  <c r="BY48" i="37"/>
  <c r="CD48" i="37" s="1"/>
  <c r="AA48" i="37" s="1"/>
  <c r="BR61" i="37"/>
  <c r="BT61" i="37"/>
  <c r="BX61" i="37" s="1"/>
  <c r="CC61" i="37" s="1"/>
  <c r="Y61" i="37" s="1"/>
  <c r="BT37" i="37"/>
  <c r="BV37" i="37" s="1"/>
  <c r="CA37" i="37" s="1"/>
  <c r="U37" i="37" s="1"/>
  <c r="BT21" i="37"/>
  <c r="BX21" i="37" s="1"/>
  <c r="CC21" i="37" s="1"/>
  <c r="Y21" i="37" s="1"/>
  <c r="BU16" i="37"/>
  <c r="BZ16" i="37" s="1"/>
  <c r="S16" i="37" s="1"/>
  <c r="AG16" i="37" s="1"/>
  <c r="BV16" i="37"/>
  <c r="CA16" i="37" s="1"/>
  <c r="U16" i="37" s="1"/>
  <c r="BR59" i="37"/>
  <c r="BT59" i="37"/>
  <c r="BW59" i="37" s="1"/>
  <c r="CB59" i="37" s="1"/>
  <c r="W59" i="37" s="1"/>
  <c r="BW16" i="37"/>
  <c r="CB16" i="37" s="1"/>
  <c r="W16" i="37" s="1"/>
  <c r="BR43" i="37"/>
  <c r="BT47" i="37"/>
  <c r="BY47" i="37" s="1"/>
  <c r="CD47" i="37" s="1"/>
  <c r="AA47" i="37" s="1"/>
  <c r="BX46" i="37"/>
  <c r="CC46" i="37" s="1"/>
  <c r="Y46" i="37" s="1"/>
  <c r="BV46" i="37"/>
  <c r="CA46" i="37" s="1"/>
  <c r="U46" i="37" s="1"/>
  <c r="BU46" i="37"/>
  <c r="BZ46" i="37" s="1"/>
  <c r="S46" i="37" s="1"/>
  <c r="AG46" i="37" s="1"/>
  <c r="BW46" i="37"/>
  <c r="CB46" i="37" s="1"/>
  <c r="W46" i="37" s="1"/>
  <c r="BT20" i="37"/>
  <c r="BY46" i="37"/>
  <c r="CD46" i="37" s="1"/>
  <c r="AA46" i="37" s="1"/>
  <c r="BT69" i="37"/>
  <c r="BY69" i="37" s="1"/>
  <c r="CD69" i="37" s="1"/>
  <c r="AA69" i="37" s="1"/>
  <c r="BT73" i="37"/>
  <c r="BV73" i="37" s="1"/>
  <c r="CA73" i="37" s="1"/>
  <c r="U73" i="37" s="1"/>
  <c r="BR76" i="37"/>
  <c r="BR82" i="37"/>
  <c r="BT113" i="37"/>
  <c r="BW113" i="37" s="1"/>
  <c r="CB113" i="37" s="1"/>
  <c r="W113" i="37" s="1"/>
  <c r="BT93" i="37"/>
  <c r="BV93" i="37" s="1"/>
  <c r="CA93" i="37" s="1"/>
  <c r="U93" i="37" s="1"/>
  <c r="BR93" i="37"/>
  <c r="BU85" i="37"/>
  <c r="BZ85" i="37" s="1"/>
  <c r="S85" i="37" s="1"/>
  <c r="AG85" i="37" s="1"/>
  <c r="BV85" i="37"/>
  <c r="CA85" i="37" s="1"/>
  <c r="U85" i="37" s="1"/>
  <c r="BX75" i="37"/>
  <c r="CC75" i="37" s="1"/>
  <c r="Y75" i="37" s="1"/>
  <c r="BV75" i="37"/>
  <c r="CA75" i="37" s="1"/>
  <c r="U75" i="37" s="1"/>
  <c r="BU75" i="37"/>
  <c r="BZ75" i="37" s="1"/>
  <c r="S75" i="37" s="1"/>
  <c r="AG75" i="37" s="1"/>
  <c r="BW75" i="37"/>
  <c r="CB75" i="37" s="1"/>
  <c r="W75" i="37" s="1"/>
  <c r="BT87" i="37"/>
  <c r="BY87" i="37" s="1"/>
  <c r="CD87" i="37" s="1"/>
  <c r="AA87" i="37" s="1"/>
  <c r="BT92" i="37"/>
  <c r="BW92" i="37" s="1"/>
  <c r="CB92" i="37" s="1"/>
  <c r="W92" i="37" s="1"/>
  <c r="BY75" i="37"/>
  <c r="CD75" i="37" s="1"/>
  <c r="AA75" i="37" s="1"/>
  <c r="BW81" i="37"/>
  <c r="CB81" i="37" s="1"/>
  <c r="W81" i="37" s="1"/>
  <c r="BT72" i="37"/>
  <c r="BY72" i="37" s="1"/>
  <c r="CD72" i="37" s="1"/>
  <c r="AA72" i="37" s="1"/>
  <c r="BY81" i="37"/>
  <c r="CD81" i="37" s="1"/>
  <c r="AA81" i="37" s="1"/>
  <c r="BV112" i="37"/>
  <c r="CA112" i="37" s="1"/>
  <c r="U112" i="37" s="1"/>
  <c r="BY151" i="37"/>
  <c r="CD151" i="37" s="1"/>
  <c r="AA151" i="37" s="1"/>
  <c r="BU151" i="37"/>
  <c r="BZ151" i="37" s="1"/>
  <c r="S151" i="37" s="1"/>
  <c r="AG151" i="37" s="1"/>
  <c r="BU48" i="37"/>
  <c r="BZ48" i="37" s="1"/>
  <c r="S48" i="37" s="1"/>
  <c r="AG48" i="37" s="1"/>
  <c r="BX90" i="37"/>
  <c r="CC90" i="37" s="1"/>
  <c r="Y90" i="37" s="1"/>
  <c r="BV48" i="37"/>
  <c r="CA48" i="37" s="1"/>
  <c r="U48" i="37" s="1"/>
  <c r="BX74" i="37"/>
  <c r="CC74" i="37" s="1"/>
  <c r="Y74" i="37" s="1"/>
  <c r="BU81" i="37"/>
  <c r="BZ81" i="37" s="1"/>
  <c r="S81" i="37" s="1"/>
  <c r="AG81" i="37" s="1"/>
  <c r="BT98" i="37"/>
  <c r="BY98" i="37" s="1"/>
  <c r="CD98" i="37" s="1"/>
  <c r="AA98" i="37" s="1"/>
  <c r="BR98" i="37"/>
  <c r="BV81" i="37"/>
  <c r="CA81" i="37" s="1"/>
  <c r="U81" i="37" s="1"/>
  <c r="BV84" i="37"/>
  <c r="CA84" i="37" s="1"/>
  <c r="U84" i="37" s="1"/>
  <c r="BR52" i="37"/>
  <c r="BW55" i="37"/>
  <c r="CB55" i="37" s="1"/>
  <c r="W55" i="37" s="1"/>
  <c r="BR148" i="37"/>
  <c r="BT148" i="37"/>
  <c r="BY148" i="37" s="1"/>
  <c r="CD148" i="37" s="1"/>
  <c r="AA148" i="37" s="1"/>
  <c r="BR95" i="37"/>
  <c r="BT95" i="37"/>
  <c r="BY95" i="37" s="1"/>
  <c r="CD95" i="37" s="1"/>
  <c r="AA95" i="37" s="1"/>
  <c r="BY109" i="37"/>
  <c r="CD109" i="37" s="1"/>
  <c r="AA109" i="37" s="1"/>
  <c r="BX109" i="37"/>
  <c r="CC109" i="37" s="1"/>
  <c r="Y109" i="37" s="1"/>
  <c r="BY112" i="37"/>
  <c r="CD112" i="37" s="1"/>
  <c r="AA112" i="37" s="1"/>
  <c r="BT86" i="37"/>
  <c r="BY86" i="37" s="1"/>
  <c r="CD86" i="37" s="1"/>
  <c r="AA86" i="37" s="1"/>
  <c r="BX112" i="37"/>
  <c r="CC112" i="37" s="1"/>
  <c r="Y112" i="37" s="1"/>
  <c r="BU112" i="37"/>
  <c r="BZ112" i="37" s="1"/>
  <c r="S112" i="37" s="1"/>
  <c r="AG112" i="37" s="1"/>
  <c r="BR55" i="37"/>
  <c r="BT115" i="37"/>
  <c r="BW115" i="37" s="1"/>
  <c r="CB115" i="37" s="1"/>
  <c r="W115" i="37" s="1"/>
  <c r="BU55" i="37"/>
  <c r="BZ55" i="37" s="1"/>
  <c r="S55" i="37" s="1"/>
  <c r="AG55" i="37" s="1"/>
  <c r="BV55" i="37"/>
  <c r="CA55" i="37" s="1"/>
  <c r="U55" i="37" s="1"/>
  <c r="BT70" i="37"/>
  <c r="BW70" i="37" s="1"/>
  <c r="CB70" i="37" s="1"/>
  <c r="W70" i="37" s="1"/>
  <c r="BX76" i="37"/>
  <c r="CC76" i="37" s="1"/>
  <c r="Y76" i="37" s="1"/>
  <c r="BV76" i="37"/>
  <c r="CA76" i="37" s="1"/>
  <c r="U76" i="37" s="1"/>
  <c r="BX104" i="37"/>
  <c r="CC104" i="37" s="1"/>
  <c r="Y104" i="37" s="1"/>
  <c r="BV104" i="37"/>
  <c r="CA104" i="37" s="1"/>
  <c r="U104" i="37" s="1"/>
  <c r="BT121" i="37"/>
  <c r="BY121" i="37" s="1"/>
  <c r="CD121" i="37" s="1"/>
  <c r="AA121" i="37" s="1"/>
  <c r="BR121" i="37"/>
  <c r="BX132" i="37"/>
  <c r="CC132" i="37" s="1"/>
  <c r="Y132" i="37" s="1"/>
  <c r="BY104" i="37"/>
  <c r="CD104" i="37" s="1"/>
  <c r="AA104" i="37" s="1"/>
  <c r="BW151" i="37"/>
  <c r="CB151" i="37" s="1"/>
  <c r="W151" i="37" s="1"/>
  <c r="BX139" i="37"/>
  <c r="CC139" i="37" s="1"/>
  <c r="Y139" i="37" s="1"/>
  <c r="BW139" i="37"/>
  <c r="CB139" i="37" s="1"/>
  <c r="W139" i="37" s="1"/>
  <c r="BV139" i="37"/>
  <c r="CA139" i="37" s="1"/>
  <c r="U139" i="37" s="1"/>
  <c r="BU139" i="37"/>
  <c r="BZ139" i="37" s="1"/>
  <c r="S139" i="37" s="1"/>
  <c r="AG139" i="37" s="1"/>
  <c r="BT146" i="37"/>
  <c r="BX146" i="37" s="1"/>
  <c r="CC146" i="37" s="1"/>
  <c r="Y146" i="37" s="1"/>
  <c r="BR146" i="37"/>
  <c r="BT123" i="37"/>
  <c r="BY123" i="37" s="1"/>
  <c r="CD123" i="37" s="1"/>
  <c r="AA123" i="37" s="1"/>
  <c r="BR123" i="37"/>
  <c r="BW99" i="37"/>
  <c r="CB99" i="37" s="1"/>
  <c r="W99" i="37" s="1"/>
  <c r="BW100" i="37"/>
  <c r="CB100" i="37" s="1"/>
  <c r="W100" i="37" s="1"/>
  <c r="BW111" i="37"/>
  <c r="CB111" i="37" s="1"/>
  <c r="W111" i="37" s="1"/>
  <c r="BT142" i="37"/>
  <c r="BU142" i="37" s="1"/>
  <c r="BZ142" i="37" s="1"/>
  <c r="S142" i="37" s="1"/>
  <c r="AG142" i="37" s="1"/>
  <c r="BX114" i="37"/>
  <c r="CC114" i="37" s="1"/>
  <c r="Y114" i="37" s="1"/>
  <c r="BT89" i="37"/>
  <c r="BX89" i="37" s="1"/>
  <c r="CC89" i="37" s="1"/>
  <c r="Y89" i="37" s="1"/>
  <c r="BT94" i="37"/>
  <c r="BV94" i="37" s="1"/>
  <c r="CA94" i="37" s="1"/>
  <c r="U94" i="37" s="1"/>
  <c r="BW114" i="37"/>
  <c r="CB114" i="37" s="1"/>
  <c r="W114" i="37" s="1"/>
  <c r="BY114" i="37"/>
  <c r="CD114" i="37" s="1"/>
  <c r="AA114" i="37" s="1"/>
  <c r="BT116" i="37"/>
  <c r="BV116" i="37" s="1"/>
  <c r="CA116" i="37" s="1"/>
  <c r="U116" i="37" s="1"/>
  <c r="BY125" i="37"/>
  <c r="CD125" i="37" s="1"/>
  <c r="AA125" i="37" s="1"/>
  <c r="BV143" i="37"/>
  <c r="CA143" i="37" s="1"/>
  <c r="U143" i="37" s="1"/>
  <c r="BV99" i="37"/>
  <c r="CA99" i="37" s="1"/>
  <c r="U99" i="37" s="1"/>
  <c r="BV111" i="37"/>
  <c r="CA111" i="37" s="1"/>
  <c r="U111" i="37" s="1"/>
  <c r="BX118" i="37"/>
  <c r="CC118" i="37" s="1"/>
  <c r="Y118" i="37" s="1"/>
  <c r="BV127" i="37"/>
  <c r="CA127" i="37" s="1"/>
  <c r="U127" i="37" s="1"/>
  <c r="BU127" i="37"/>
  <c r="BZ127" i="37" s="1"/>
  <c r="S127" i="37" s="1"/>
  <c r="AG127" i="37" s="1"/>
  <c r="BW127" i="37"/>
  <c r="CB127" i="37" s="1"/>
  <c r="W127" i="37" s="1"/>
  <c r="BY140" i="37"/>
  <c r="CD140" i="37" s="1"/>
  <c r="AA140" i="37" s="1"/>
  <c r="BX140" i="37"/>
  <c r="CC140" i="37" s="1"/>
  <c r="Y140" i="37" s="1"/>
  <c r="BV140" i="37"/>
  <c r="CA140" i="37" s="1"/>
  <c r="U140" i="37" s="1"/>
  <c r="BU140" i="37"/>
  <c r="BZ140" i="37" s="1"/>
  <c r="S140" i="37" s="1"/>
  <c r="AG140" i="37" s="1"/>
  <c r="BT88" i="37"/>
  <c r="BU88" i="37" s="1"/>
  <c r="BZ88" i="37" s="1"/>
  <c r="S88" i="37" s="1"/>
  <c r="AG88" i="37" s="1"/>
  <c r="BR114" i="37"/>
  <c r="BT122" i="37"/>
  <c r="BX122" i="37" s="1"/>
  <c r="CC122" i="37" s="1"/>
  <c r="Y122" i="37" s="1"/>
  <c r="BR122" i="37"/>
  <c r="BY127" i="37"/>
  <c r="CD127" i="37" s="1"/>
  <c r="AA127" i="37" s="1"/>
  <c r="BT106" i="37"/>
  <c r="BV106" i="37" s="1"/>
  <c r="CA106" i="37" s="1"/>
  <c r="U106" i="37" s="1"/>
  <c r="BT131" i="37"/>
  <c r="BX131" i="37" s="1"/>
  <c r="CC131" i="37" s="1"/>
  <c r="Y131" i="37" s="1"/>
  <c r="BT192" i="37"/>
  <c r="BX192" i="37" s="1"/>
  <c r="CC192" i="37" s="1"/>
  <c r="Y192" i="37" s="1"/>
  <c r="BR192" i="37"/>
  <c r="BU114" i="37"/>
  <c r="BZ114" i="37" s="1"/>
  <c r="S114" i="37" s="1"/>
  <c r="AG114" i="37" s="1"/>
  <c r="BV114" i="37"/>
  <c r="CA114" i="37" s="1"/>
  <c r="U114" i="37" s="1"/>
  <c r="BT117" i="37"/>
  <c r="BY117" i="37" s="1"/>
  <c r="CD117" i="37" s="1"/>
  <c r="AA117" i="37" s="1"/>
  <c r="BR117" i="37"/>
  <c r="BT145" i="37"/>
  <c r="BV145" i="37" s="1"/>
  <c r="CA145" i="37" s="1"/>
  <c r="U145" i="37" s="1"/>
  <c r="BY130" i="37"/>
  <c r="CD130" i="37" s="1"/>
  <c r="AA130" i="37" s="1"/>
  <c r="BV109" i="37"/>
  <c r="CA109" i="37" s="1"/>
  <c r="U109" i="37" s="1"/>
  <c r="BU109" i="37"/>
  <c r="BZ109" i="37" s="1"/>
  <c r="S109" i="37" s="1"/>
  <c r="AG109" i="37" s="1"/>
  <c r="BY118" i="37"/>
  <c r="CD118" i="37" s="1"/>
  <c r="AA118" i="37" s="1"/>
  <c r="BX153" i="37"/>
  <c r="CC153" i="37" s="1"/>
  <c r="Y153" i="37" s="1"/>
  <c r="BW109" i="37"/>
  <c r="CB109" i="37" s="1"/>
  <c r="W109" i="37" s="1"/>
  <c r="AU150" i="37"/>
  <c r="BY97" i="37"/>
  <c r="CD97" i="37" s="1"/>
  <c r="AA97" i="37" s="1"/>
  <c r="BT105" i="37"/>
  <c r="BT136" i="37"/>
  <c r="BY136" i="37" s="1"/>
  <c r="CD136" i="37" s="1"/>
  <c r="AA136" i="37" s="1"/>
  <c r="BT124" i="37"/>
  <c r="BX124" i="37" s="1"/>
  <c r="CC124" i="37" s="1"/>
  <c r="Y124" i="37" s="1"/>
  <c r="BR124" i="37"/>
  <c r="BR141" i="37"/>
  <c r="BT141" i="37"/>
  <c r="BY141" i="37" s="1"/>
  <c r="CD141" i="37" s="1"/>
  <c r="AA141" i="37" s="1"/>
  <c r="BT169" i="37"/>
  <c r="BU169" i="37" s="1"/>
  <c r="BZ169" i="37" s="1"/>
  <c r="S169" i="37" s="1"/>
  <c r="AG169" i="37" s="1"/>
  <c r="BW135" i="37"/>
  <c r="CB135" i="37" s="1"/>
  <c r="W135" i="37" s="1"/>
  <c r="BY135" i="37"/>
  <c r="CD135" i="37" s="1"/>
  <c r="AA135" i="37" s="1"/>
  <c r="BY183" i="37"/>
  <c r="CD183" i="37" s="1"/>
  <c r="AA183" i="37" s="1"/>
  <c r="BW132" i="37"/>
  <c r="CB132" i="37" s="1"/>
  <c r="W132" i="37" s="1"/>
  <c r="BR167" i="37"/>
  <c r="BT167" i="37"/>
  <c r="BT172" i="37"/>
  <c r="BY172" i="37" s="1"/>
  <c r="CD172" i="37" s="1"/>
  <c r="AA172" i="37" s="1"/>
  <c r="BR172" i="37"/>
  <c r="BY180" i="37"/>
  <c r="CD180" i="37" s="1"/>
  <c r="AA180" i="37" s="1"/>
  <c r="BX180" i="37"/>
  <c r="CC180" i="37" s="1"/>
  <c r="Y180" i="37" s="1"/>
  <c r="BW180" i="37"/>
  <c r="CB180" i="37" s="1"/>
  <c r="W180" i="37" s="1"/>
  <c r="BV180" i="37"/>
  <c r="CA180" i="37" s="1"/>
  <c r="U180" i="37" s="1"/>
  <c r="BY193" i="37"/>
  <c r="CD193" i="37" s="1"/>
  <c r="AA193" i="37" s="1"/>
  <c r="BW125" i="37"/>
  <c r="CB125" i="37" s="1"/>
  <c r="W125" i="37" s="1"/>
  <c r="X125" i="37" s="1"/>
  <c r="AI125" i="37" s="1"/>
  <c r="BV125" i="37"/>
  <c r="CA125" i="37" s="1"/>
  <c r="U125" i="37" s="1"/>
  <c r="BR132" i="37"/>
  <c r="BT156" i="37"/>
  <c r="BY156" i="37" s="1"/>
  <c r="CD156" i="37" s="1"/>
  <c r="AA156" i="37" s="1"/>
  <c r="BR156" i="37"/>
  <c r="BX165" i="37"/>
  <c r="CC165" i="37" s="1"/>
  <c r="Y165" i="37" s="1"/>
  <c r="BW165" i="37"/>
  <c r="CB165" i="37" s="1"/>
  <c r="W165" i="37" s="1"/>
  <c r="BU165" i="37"/>
  <c r="BZ165" i="37" s="1"/>
  <c r="S165" i="37" s="1"/>
  <c r="AG165" i="37" s="1"/>
  <c r="BV165" i="37"/>
  <c r="CA165" i="37" s="1"/>
  <c r="U165" i="37" s="1"/>
  <c r="BX202" i="37"/>
  <c r="CC202" i="37" s="1"/>
  <c r="Y202" i="37" s="1"/>
  <c r="BX157" i="37"/>
  <c r="CC157" i="37" s="1"/>
  <c r="Y157" i="37" s="1"/>
  <c r="BV157" i="37"/>
  <c r="CA157" i="37" s="1"/>
  <c r="U157" i="37" s="1"/>
  <c r="BW157" i="37"/>
  <c r="CB157" i="37" s="1"/>
  <c r="W157" i="37" s="1"/>
  <c r="BY225" i="37"/>
  <c r="CD225" i="37" s="1"/>
  <c r="AA225" i="37" s="1"/>
  <c r="BX225" i="37"/>
  <c r="CC225" i="37" s="1"/>
  <c r="Y225" i="37" s="1"/>
  <c r="BW225" i="37"/>
  <c r="CB225" i="37" s="1"/>
  <c r="W225" i="37" s="1"/>
  <c r="BT126" i="37"/>
  <c r="BX126" i="37" s="1"/>
  <c r="CC126" i="37" s="1"/>
  <c r="Y126" i="37" s="1"/>
  <c r="BU132" i="37"/>
  <c r="BZ132" i="37" s="1"/>
  <c r="S132" i="37" s="1"/>
  <c r="AG132" i="37" s="1"/>
  <c r="BT147" i="37"/>
  <c r="BV147" i="37" s="1"/>
  <c r="CA147" i="37" s="1"/>
  <c r="U147" i="37" s="1"/>
  <c r="BV132" i="37"/>
  <c r="CA132" i="37" s="1"/>
  <c r="U132" i="37" s="1"/>
  <c r="BW118" i="37"/>
  <c r="CB118" i="37" s="1"/>
  <c r="W118" i="37" s="1"/>
  <c r="BW119" i="37"/>
  <c r="CB119" i="37" s="1"/>
  <c r="W119" i="37" s="1"/>
  <c r="BR125" i="37"/>
  <c r="BU130" i="37"/>
  <c r="BZ130" i="37" s="1"/>
  <c r="S130" i="37" s="1"/>
  <c r="AG130" i="37" s="1"/>
  <c r="BV153" i="37"/>
  <c r="CA153" i="37" s="1"/>
  <c r="U153" i="37" s="1"/>
  <c r="BU153" i="37"/>
  <c r="BZ153" i="37" s="1"/>
  <c r="S153" i="37" s="1"/>
  <c r="AG153" i="37" s="1"/>
  <c r="BY163" i="37"/>
  <c r="CD163" i="37" s="1"/>
  <c r="AA163" i="37" s="1"/>
  <c r="BX173" i="37"/>
  <c r="CC173" i="37" s="1"/>
  <c r="Y173" i="37" s="1"/>
  <c r="BX191" i="37"/>
  <c r="CC191" i="37" s="1"/>
  <c r="Y191" i="37" s="1"/>
  <c r="BV130" i="37"/>
  <c r="CA130" i="37" s="1"/>
  <c r="U130" i="37" s="1"/>
  <c r="BW130" i="37"/>
  <c r="CB130" i="37" s="1"/>
  <c r="W130" i="37" s="1"/>
  <c r="BU157" i="37"/>
  <c r="BZ157" i="37" s="1"/>
  <c r="S157" i="37" s="1"/>
  <c r="AG157" i="37" s="1"/>
  <c r="BY191" i="37"/>
  <c r="CD191" i="37" s="1"/>
  <c r="AA191" i="37" s="1"/>
  <c r="BX125" i="37"/>
  <c r="CC125" i="37" s="1"/>
  <c r="Y125" i="37" s="1"/>
  <c r="BT159" i="37"/>
  <c r="BW159" i="37" s="1"/>
  <c r="CB159" i="37" s="1"/>
  <c r="W159" i="37" s="1"/>
  <c r="BR159" i="37"/>
  <c r="BT158" i="37"/>
  <c r="BY158" i="37" s="1"/>
  <c r="CD158" i="37" s="1"/>
  <c r="AA158" i="37" s="1"/>
  <c r="BY168" i="37"/>
  <c r="CD168" i="37" s="1"/>
  <c r="AA168" i="37" s="1"/>
  <c r="BX168" i="37"/>
  <c r="CC168" i="37" s="1"/>
  <c r="Y168" i="37" s="1"/>
  <c r="BW168" i="37"/>
  <c r="CB168" i="37" s="1"/>
  <c r="W168" i="37" s="1"/>
  <c r="BU168" i="37"/>
  <c r="BZ168" i="37" s="1"/>
  <c r="S168" i="37" s="1"/>
  <c r="AG168" i="37" s="1"/>
  <c r="BU118" i="37"/>
  <c r="BZ118" i="37" s="1"/>
  <c r="S118" i="37" s="1"/>
  <c r="AG118" i="37" s="1"/>
  <c r="BU119" i="37"/>
  <c r="BZ119" i="37" s="1"/>
  <c r="S119" i="37" s="1"/>
  <c r="AG119" i="37" s="1"/>
  <c r="BV118" i="37"/>
  <c r="CA118" i="37" s="1"/>
  <c r="U118" i="37" s="1"/>
  <c r="BV119" i="37"/>
  <c r="CA119" i="37" s="1"/>
  <c r="U119" i="37" s="1"/>
  <c r="BR143" i="37"/>
  <c r="BU144" i="37"/>
  <c r="BZ144" i="37" s="1"/>
  <c r="S144" i="37" s="1"/>
  <c r="AG144" i="37" s="1"/>
  <c r="BW153" i="37"/>
  <c r="CB153" i="37" s="1"/>
  <c r="W153" i="37" s="1"/>
  <c r="BV144" i="37"/>
  <c r="CA144" i="37" s="1"/>
  <c r="U144" i="37" s="1"/>
  <c r="BY160" i="37"/>
  <c r="CD160" i="37" s="1"/>
  <c r="AA160" i="37" s="1"/>
  <c r="BV160" i="37"/>
  <c r="CA160" i="37" s="1"/>
  <c r="U160" i="37" s="1"/>
  <c r="BY179" i="37"/>
  <c r="CD179" i="37" s="1"/>
  <c r="AA179" i="37" s="1"/>
  <c r="BX179" i="37"/>
  <c r="CC179" i="37" s="1"/>
  <c r="Y179" i="37" s="1"/>
  <c r="BW179" i="37"/>
  <c r="CB179" i="37" s="1"/>
  <c r="W179" i="37" s="1"/>
  <c r="BV179" i="37"/>
  <c r="CA179" i="37" s="1"/>
  <c r="U179" i="37" s="1"/>
  <c r="BU179" i="37"/>
  <c r="BZ179" i="37" s="1"/>
  <c r="S179" i="37" s="1"/>
  <c r="AG179" i="37" s="1"/>
  <c r="BU143" i="37"/>
  <c r="BZ143" i="37" s="1"/>
  <c r="S143" i="37" s="1"/>
  <c r="AG143" i="37" s="1"/>
  <c r="BX155" i="37"/>
  <c r="CC155" i="37" s="1"/>
  <c r="Y155" i="37" s="1"/>
  <c r="BW143" i="37"/>
  <c r="CB143" i="37" s="1"/>
  <c r="W143" i="37" s="1"/>
  <c r="BX198" i="37"/>
  <c r="CC198" i="37" s="1"/>
  <c r="Y198" i="37" s="1"/>
  <c r="BU198" i="37"/>
  <c r="BZ198" i="37" s="1"/>
  <c r="S198" i="37" s="1"/>
  <c r="AG198" i="37" s="1"/>
  <c r="BW198" i="37"/>
  <c r="CB198" i="37" s="1"/>
  <c r="W198" i="37" s="1"/>
  <c r="BV198" i="37"/>
  <c r="CA198" i="37" s="1"/>
  <c r="U198" i="37" s="1"/>
  <c r="BT207" i="37"/>
  <c r="BW207" i="37" s="1"/>
  <c r="CB207" i="37" s="1"/>
  <c r="W207" i="37" s="1"/>
  <c r="BR207" i="37"/>
  <c r="BT197" i="37"/>
  <c r="BV197" i="37" s="1"/>
  <c r="CA197" i="37" s="1"/>
  <c r="U197" i="37" s="1"/>
  <c r="BT222" i="37"/>
  <c r="BU222" i="37" s="1"/>
  <c r="BZ222" i="37" s="1"/>
  <c r="S222" i="37" s="1"/>
  <c r="AG222" i="37" s="1"/>
  <c r="BR222" i="37"/>
  <c r="BU195" i="37"/>
  <c r="BZ195" i="37" s="1"/>
  <c r="S195" i="37" s="1"/>
  <c r="AG195" i="37" s="1"/>
  <c r="BR178" i="37"/>
  <c r="BR216" i="37"/>
  <c r="BT216" i="37"/>
  <c r="BY216" i="37" s="1"/>
  <c r="CD216" i="37" s="1"/>
  <c r="AA216" i="37" s="1"/>
  <c r="BW195" i="37"/>
  <c r="CB195" i="37" s="1"/>
  <c r="W195" i="37" s="1"/>
  <c r="BT177" i="37"/>
  <c r="BY177" i="37" s="1"/>
  <c r="CD177" i="37" s="1"/>
  <c r="AA177" i="37" s="1"/>
  <c r="BX201" i="37"/>
  <c r="CC201" i="37" s="1"/>
  <c r="Y201" i="37" s="1"/>
  <c r="BW163" i="37"/>
  <c r="CB163" i="37" s="1"/>
  <c r="W163" i="37" s="1"/>
  <c r="BT209" i="37"/>
  <c r="BX209" i="37" s="1"/>
  <c r="CC209" i="37" s="1"/>
  <c r="Y209" i="37" s="1"/>
  <c r="BT176" i="37"/>
  <c r="BX176" i="37" s="1"/>
  <c r="CC176" i="37" s="1"/>
  <c r="Y176" i="37" s="1"/>
  <c r="BR195" i="37"/>
  <c r="BY223" i="37"/>
  <c r="CD223" i="37" s="1"/>
  <c r="AA223" i="37" s="1"/>
  <c r="BV195" i="37"/>
  <c r="CA195" i="37" s="1"/>
  <c r="U195" i="37" s="1"/>
  <c r="BW173" i="37"/>
  <c r="CB173" i="37" s="1"/>
  <c r="W173" i="37" s="1"/>
  <c r="BY217" i="37"/>
  <c r="CD217" i="37" s="1"/>
  <c r="AA217" i="37" s="1"/>
  <c r="BX217" i="37"/>
  <c r="CC217" i="37" s="1"/>
  <c r="Y217" i="37" s="1"/>
  <c r="BW217" i="37"/>
  <c r="CB217" i="37" s="1"/>
  <c r="W217" i="37" s="1"/>
  <c r="BV217" i="37"/>
  <c r="CA217" i="37" s="1"/>
  <c r="U217" i="37" s="1"/>
  <c r="BU217" i="37"/>
  <c r="BZ217" i="37" s="1"/>
  <c r="S217" i="37" s="1"/>
  <c r="AG217" i="37" s="1"/>
  <c r="BX195" i="37"/>
  <c r="CC195" i="37" s="1"/>
  <c r="Y195" i="37" s="1"/>
  <c r="BT204" i="37"/>
  <c r="BY204" i="37" s="1"/>
  <c r="CD204" i="37" s="1"/>
  <c r="AA204" i="37" s="1"/>
  <c r="BT235" i="37"/>
  <c r="BW235" i="37" s="1"/>
  <c r="CB235" i="37" s="1"/>
  <c r="W235" i="37" s="1"/>
  <c r="BR235" i="37"/>
  <c r="BU163" i="37"/>
  <c r="BZ163" i="37" s="1"/>
  <c r="S163" i="37" s="1"/>
  <c r="AG163" i="37" s="1"/>
  <c r="BW184" i="37"/>
  <c r="CB184" i="37" s="1"/>
  <c r="W184" i="37" s="1"/>
  <c r="BW155" i="37"/>
  <c r="CB155" i="37" s="1"/>
  <c r="W155" i="37" s="1"/>
  <c r="BW160" i="37"/>
  <c r="CB160" i="37" s="1"/>
  <c r="W160" i="37" s="1"/>
  <c r="BV163" i="37"/>
  <c r="CA163" i="37" s="1"/>
  <c r="U163" i="37" s="1"/>
  <c r="BR173" i="37"/>
  <c r="BW171" i="37"/>
  <c r="CB171" i="37" s="1"/>
  <c r="W171" i="37" s="1"/>
  <c r="BW183" i="37"/>
  <c r="CB183" i="37" s="1"/>
  <c r="W183" i="37" s="1"/>
  <c r="BU196" i="37"/>
  <c r="BZ196" i="37" s="1"/>
  <c r="S196" i="37" s="1"/>
  <c r="AG196" i="37" s="1"/>
  <c r="BT206" i="37"/>
  <c r="BW206" i="37" s="1"/>
  <c r="CB206" i="37" s="1"/>
  <c r="W206" i="37" s="1"/>
  <c r="BX224" i="37"/>
  <c r="CC224" i="37" s="1"/>
  <c r="Y224" i="37" s="1"/>
  <c r="BV224" i="37"/>
  <c r="CA224" i="37" s="1"/>
  <c r="U224" i="37" s="1"/>
  <c r="BU224" i="37"/>
  <c r="BZ224" i="37" s="1"/>
  <c r="S224" i="37" s="1"/>
  <c r="AG224" i="37" s="1"/>
  <c r="BW224" i="37"/>
  <c r="CB224" i="37" s="1"/>
  <c r="W224" i="37" s="1"/>
  <c r="BU174" i="37"/>
  <c r="BZ174" i="37" s="1"/>
  <c r="S174" i="37" s="1"/>
  <c r="AG174" i="37" s="1"/>
  <c r="BU173" i="37"/>
  <c r="BZ173" i="37" s="1"/>
  <c r="S173" i="37" s="1"/>
  <c r="AG173" i="37" s="1"/>
  <c r="BV174" i="37"/>
  <c r="CA174" i="37" s="1"/>
  <c r="U174" i="37" s="1"/>
  <c r="BY224" i="37"/>
  <c r="CD224" i="37" s="1"/>
  <c r="AA224" i="37" s="1"/>
  <c r="BV173" i="37"/>
  <c r="CA173" i="37" s="1"/>
  <c r="U173" i="37" s="1"/>
  <c r="BU184" i="37"/>
  <c r="BZ184" i="37" s="1"/>
  <c r="S184" i="37" s="1"/>
  <c r="AG184" i="37" s="1"/>
  <c r="BR171" i="37"/>
  <c r="BR183" i="37"/>
  <c r="BV184" i="37"/>
  <c r="CA184" i="37" s="1"/>
  <c r="U184" i="37" s="1"/>
  <c r="BU155" i="37"/>
  <c r="BZ155" i="37" s="1"/>
  <c r="S155" i="37" s="1"/>
  <c r="AG155" i="37" s="1"/>
  <c r="BR221" i="37"/>
  <c r="BT221" i="37"/>
  <c r="BU171" i="37"/>
  <c r="BZ171" i="37" s="1"/>
  <c r="S171" i="37" s="1"/>
  <c r="AG171" i="37" s="1"/>
  <c r="BU183" i="37"/>
  <c r="BZ183" i="37" s="1"/>
  <c r="S183" i="37" s="1"/>
  <c r="AG183" i="37" s="1"/>
  <c r="BV171" i="37"/>
  <c r="CA171" i="37" s="1"/>
  <c r="U171" i="37" s="1"/>
  <c r="BV183" i="37"/>
  <c r="CA183" i="37" s="1"/>
  <c r="U183" i="37" s="1"/>
  <c r="BV196" i="37"/>
  <c r="CA196" i="37" s="1"/>
  <c r="U196" i="37" s="1"/>
  <c r="BY203" i="37"/>
  <c r="CD203" i="37" s="1"/>
  <c r="AA203" i="37" s="1"/>
  <c r="BX205" i="37"/>
  <c r="CC205" i="37" s="1"/>
  <c r="Y205" i="37" s="1"/>
  <c r="BU205" i="37"/>
  <c r="BZ205" i="37" s="1"/>
  <c r="S205" i="37" s="1"/>
  <c r="AG205" i="37" s="1"/>
  <c r="BT243" i="37"/>
  <c r="BX243" i="37" s="1"/>
  <c r="CC243" i="37" s="1"/>
  <c r="Y243" i="37" s="1"/>
  <c r="BR243" i="37"/>
  <c r="BU191" i="37"/>
  <c r="BZ191" i="37" s="1"/>
  <c r="S191" i="37" s="1"/>
  <c r="AG191" i="37" s="1"/>
  <c r="BY219" i="37"/>
  <c r="CD219" i="37" s="1"/>
  <c r="AA219" i="37" s="1"/>
  <c r="BU170" i="37"/>
  <c r="BZ170" i="37" s="1"/>
  <c r="S170" i="37" s="1"/>
  <c r="AG170" i="37" s="1"/>
  <c r="BX171" i="37"/>
  <c r="CC171" i="37" s="1"/>
  <c r="Y171" i="37" s="1"/>
  <c r="BX183" i="37"/>
  <c r="CC183" i="37" s="1"/>
  <c r="Y183" i="37" s="1"/>
  <c r="BV191" i="37"/>
  <c r="CA191" i="37" s="1"/>
  <c r="U191" i="37" s="1"/>
  <c r="BX196" i="37"/>
  <c r="CC196" i="37" s="1"/>
  <c r="Y196" i="37" s="1"/>
  <c r="BW205" i="37"/>
  <c r="CB205" i="37" s="1"/>
  <c r="W205" i="37" s="1"/>
  <c r="BV225" i="37"/>
  <c r="CA225" i="37" s="1"/>
  <c r="U225" i="37" s="1"/>
  <c r="BW191" i="37"/>
  <c r="CB191" i="37" s="1"/>
  <c r="W191" i="37" s="1"/>
  <c r="BY205" i="37"/>
  <c r="CD205" i="37" s="1"/>
  <c r="AA205" i="37" s="1"/>
  <c r="BW170" i="37"/>
  <c r="CB170" i="37" s="1"/>
  <c r="W170" i="37" s="1"/>
  <c r="BR217" i="37"/>
  <c r="BR220" i="37"/>
  <c r="BX226" i="37"/>
  <c r="CC226" i="37" s="1"/>
  <c r="Y226" i="37" s="1"/>
  <c r="BV226" i="37"/>
  <c r="CA226" i="37" s="1"/>
  <c r="U226" i="37" s="1"/>
  <c r="BT239" i="37"/>
  <c r="BU239" i="37" s="1"/>
  <c r="BZ239" i="37" s="1"/>
  <c r="S239" i="37" s="1"/>
  <c r="AG239" i="37" s="1"/>
  <c r="BR239" i="37"/>
  <c r="BU220" i="37"/>
  <c r="BZ220" i="37" s="1"/>
  <c r="S220" i="37" s="1"/>
  <c r="AG220" i="37" s="1"/>
  <c r="BU223" i="37"/>
  <c r="BZ223" i="37" s="1"/>
  <c r="S223" i="37" s="1"/>
  <c r="AG223" i="37" s="1"/>
  <c r="BT228" i="37"/>
  <c r="BV228" i="37" s="1"/>
  <c r="CA228" i="37" s="1"/>
  <c r="U228" i="37" s="1"/>
  <c r="BY226" i="37"/>
  <c r="CD226" i="37" s="1"/>
  <c r="AA226" i="37" s="1"/>
  <c r="BW220" i="37"/>
  <c r="CB220" i="37" s="1"/>
  <c r="W220" i="37" s="1"/>
  <c r="BT262" i="37"/>
  <c r="BW262" i="37" s="1"/>
  <c r="CB262" i="37" s="1"/>
  <c r="W262" i="37" s="1"/>
  <c r="BR262" i="37"/>
  <c r="BY211" i="37"/>
  <c r="CD211" i="37" s="1"/>
  <c r="AA211" i="37" s="1"/>
  <c r="BX220" i="37"/>
  <c r="CC220" i="37" s="1"/>
  <c r="Y220" i="37" s="1"/>
  <c r="BT236" i="37"/>
  <c r="AU256" i="37"/>
  <c r="AN256" i="37"/>
  <c r="BT199" i="37"/>
  <c r="BX199" i="37" s="1"/>
  <c r="CC199" i="37" s="1"/>
  <c r="Y199" i="37" s="1"/>
  <c r="BU203" i="37"/>
  <c r="BZ203" i="37" s="1"/>
  <c r="S203" i="37" s="1"/>
  <c r="AG203" i="37" s="1"/>
  <c r="BT200" i="37"/>
  <c r="BY200" i="37" s="1"/>
  <c r="CD200" i="37" s="1"/>
  <c r="AA200" i="37" s="1"/>
  <c r="BV203" i="37"/>
  <c r="CA203" i="37" s="1"/>
  <c r="U203" i="37" s="1"/>
  <c r="BT215" i="37"/>
  <c r="BY215" i="37" s="1"/>
  <c r="CD215" i="37" s="1"/>
  <c r="AA215" i="37" s="1"/>
  <c r="BU226" i="37"/>
  <c r="BZ226" i="37" s="1"/>
  <c r="S226" i="37" s="1"/>
  <c r="AG226" i="37" s="1"/>
  <c r="BU201" i="37"/>
  <c r="BZ201" i="37" s="1"/>
  <c r="S201" i="37" s="1"/>
  <c r="AG201" i="37" s="1"/>
  <c r="BW203" i="37"/>
  <c r="CB203" i="37" s="1"/>
  <c r="W203" i="37" s="1"/>
  <c r="BW226" i="37"/>
  <c r="CB226" i="37" s="1"/>
  <c r="W226" i="37" s="1"/>
  <c r="BW229" i="37"/>
  <c r="CB229" i="37" s="1"/>
  <c r="W229" i="37" s="1"/>
  <c r="BV201" i="37"/>
  <c r="CA201" i="37" s="1"/>
  <c r="U201" i="37" s="1"/>
  <c r="BU211" i="37"/>
  <c r="BZ211" i="37" s="1"/>
  <c r="S211" i="37" s="1"/>
  <c r="AG211" i="37" s="1"/>
  <c r="BU219" i="37"/>
  <c r="BZ219" i="37" s="1"/>
  <c r="S219" i="37" s="1"/>
  <c r="AG219" i="37" s="1"/>
  <c r="BV223" i="37"/>
  <c r="CA223" i="37" s="1"/>
  <c r="U223" i="37" s="1"/>
  <c r="BW201" i="37"/>
  <c r="CB201" i="37" s="1"/>
  <c r="W201" i="37" s="1"/>
  <c r="BW211" i="37"/>
  <c r="CB211" i="37" s="1"/>
  <c r="W211" i="37" s="1"/>
  <c r="BV219" i="37"/>
  <c r="CA219" i="37" s="1"/>
  <c r="U219" i="37" s="1"/>
  <c r="BW223" i="37"/>
  <c r="CB223" i="37" s="1"/>
  <c r="W223" i="37" s="1"/>
  <c r="BW219" i="37"/>
  <c r="CB219" i="37" s="1"/>
  <c r="W219" i="37" s="1"/>
  <c r="BX223" i="37"/>
  <c r="CC223" i="37" s="1"/>
  <c r="Y223" i="37" s="1"/>
  <c r="BX219" i="37"/>
  <c r="CC219" i="37" s="1"/>
  <c r="Y219" i="37" s="1"/>
  <c r="BX227" i="37"/>
  <c r="CC227" i="37" s="1"/>
  <c r="Y227" i="37" s="1"/>
  <c r="BW227" i="37"/>
  <c r="CB227" i="37" s="1"/>
  <c r="W227" i="37" s="1"/>
  <c r="BU227" i="37"/>
  <c r="BZ227" i="37" s="1"/>
  <c r="S227" i="37" s="1"/>
  <c r="AG227" i="37" s="1"/>
  <c r="BX238" i="37"/>
  <c r="CC238" i="37" s="1"/>
  <c r="Y238" i="37" s="1"/>
  <c r="BW233" i="37"/>
  <c r="CB233" i="37" s="1"/>
  <c r="W233" i="37" s="1"/>
  <c r="BX230" i="37"/>
  <c r="CC230" i="37" s="1"/>
  <c r="Y230" i="37" s="1"/>
  <c r="BV230" i="37"/>
  <c r="CA230" i="37" s="1"/>
  <c r="U230" i="37" s="1"/>
  <c r="BU230" i="37"/>
  <c r="BZ230" i="37" s="1"/>
  <c r="S230" i="37" s="1"/>
  <c r="AG230" i="37" s="1"/>
  <c r="BY233" i="37"/>
  <c r="CD233" i="37" s="1"/>
  <c r="AA233" i="37" s="1"/>
  <c r="BY227" i="37"/>
  <c r="CD227" i="37" s="1"/>
  <c r="AA227" i="37" s="1"/>
  <c r="BT234" i="37"/>
  <c r="BY234" i="37" s="1"/>
  <c r="CD234" i="37" s="1"/>
  <c r="AA234" i="37" s="1"/>
  <c r="BV245" i="37"/>
  <c r="CA245" i="37" s="1"/>
  <c r="U245" i="37" s="1"/>
  <c r="BU245" i="37"/>
  <c r="BZ245" i="37" s="1"/>
  <c r="S245" i="37" s="1"/>
  <c r="AG245" i="37" s="1"/>
  <c r="BW230" i="37"/>
  <c r="CB230" i="37" s="1"/>
  <c r="W230" i="37" s="1"/>
  <c r="BU218" i="37"/>
  <c r="BZ218" i="37" s="1"/>
  <c r="S218" i="37" s="1"/>
  <c r="AG218" i="37" s="1"/>
  <c r="BR225" i="37"/>
  <c r="BU237" i="37"/>
  <c r="BZ237" i="37" s="1"/>
  <c r="S237" i="37" s="1"/>
  <c r="AG237" i="37" s="1"/>
  <c r="BV218" i="37"/>
  <c r="CA218" i="37" s="1"/>
  <c r="U218" i="37" s="1"/>
  <c r="BW218" i="37"/>
  <c r="CB218" i="37" s="1"/>
  <c r="W218" i="37" s="1"/>
  <c r="BU233" i="37"/>
  <c r="BZ233" i="37" s="1"/>
  <c r="S233" i="37" s="1"/>
  <c r="AG233" i="37" s="1"/>
  <c r="BU225" i="37"/>
  <c r="BZ225" i="37" s="1"/>
  <c r="S225" i="37" s="1"/>
  <c r="AG225" i="37" s="1"/>
  <c r="BV233" i="37"/>
  <c r="CA233" i="37" s="1"/>
  <c r="U233" i="37" s="1"/>
  <c r="BV227" i="37"/>
  <c r="CA227" i="37" s="1"/>
  <c r="U227" i="37" s="1"/>
  <c r="BX233" i="37"/>
  <c r="CC233" i="37" s="1"/>
  <c r="Y233" i="37" s="1"/>
  <c r="BW241" i="37"/>
  <c r="CB241" i="37" s="1"/>
  <c r="W241" i="37" s="1"/>
  <c r="BX241" i="37"/>
  <c r="CC241" i="37" s="1"/>
  <c r="Y241" i="37" s="1"/>
  <c r="BV241" i="37"/>
  <c r="CA241" i="37" s="1"/>
  <c r="U241" i="37" s="1"/>
  <c r="BU241" i="37"/>
  <c r="BZ241" i="37" s="1"/>
  <c r="S241" i="37" s="1"/>
  <c r="AG241" i="37" s="1"/>
  <c r="BT250" i="37"/>
  <c r="BY250" i="37" s="1"/>
  <c r="CD250" i="37" s="1"/>
  <c r="AA250" i="37" s="1"/>
  <c r="BR250" i="37"/>
  <c r="BY272" i="37"/>
  <c r="CD272" i="37" s="1"/>
  <c r="AA272" i="37" s="1"/>
  <c r="BX272" i="37"/>
  <c r="CC272" i="37" s="1"/>
  <c r="Y272" i="37" s="1"/>
  <c r="BU272" i="37"/>
  <c r="BZ272" i="37" s="1"/>
  <c r="S272" i="37" s="1"/>
  <c r="AG272" i="37" s="1"/>
  <c r="BV272" i="37"/>
  <c r="CA272" i="37" s="1"/>
  <c r="U272" i="37" s="1"/>
  <c r="BY248" i="37"/>
  <c r="CD248" i="37" s="1"/>
  <c r="AA248" i="37" s="1"/>
  <c r="BX248" i="37"/>
  <c r="CC248" i="37" s="1"/>
  <c r="Y248" i="37" s="1"/>
  <c r="BW248" i="37"/>
  <c r="CB248" i="37" s="1"/>
  <c r="W248" i="37" s="1"/>
  <c r="BU248" i="37"/>
  <c r="BZ248" i="37" s="1"/>
  <c r="S248" i="37" s="1"/>
  <c r="AG248" i="37" s="1"/>
  <c r="BT253" i="37"/>
  <c r="BU253" i="37" s="1"/>
  <c r="BZ253" i="37" s="1"/>
  <c r="S253" i="37" s="1"/>
  <c r="AG253" i="37" s="1"/>
  <c r="BR253" i="37"/>
  <c r="BY257" i="37"/>
  <c r="CD257" i="37" s="1"/>
  <c r="AA257" i="37" s="1"/>
  <c r="BX257" i="37"/>
  <c r="CC257" i="37" s="1"/>
  <c r="Y257" i="37" s="1"/>
  <c r="BV248" i="37"/>
  <c r="CA248" i="37" s="1"/>
  <c r="U248" i="37" s="1"/>
  <c r="BT263" i="37"/>
  <c r="BW263" i="37" s="1"/>
  <c r="CB263" i="37" s="1"/>
  <c r="W263" i="37" s="1"/>
  <c r="BT240" i="37"/>
  <c r="BU240" i="37" s="1"/>
  <c r="BZ240" i="37" s="1"/>
  <c r="S240" i="37" s="1"/>
  <c r="AG240" i="37" s="1"/>
  <c r="BX252" i="37"/>
  <c r="CC252" i="37" s="1"/>
  <c r="Y252" i="37" s="1"/>
  <c r="BY293" i="37"/>
  <c r="CD293" i="37" s="1"/>
  <c r="AA293" i="37" s="1"/>
  <c r="BX293" i="37"/>
  <c r="CC293" i="37" s="1"/>
  <c r="Y293" i="37" s="1"/>
  <c r="BX249" i="37"/>
  <c r="CC249" i="37" s="1"/>
  <c r="Y249" i="37" s="1"/>
  <c r="AU281" i="37"/>
  <c r="AN281" i="37"/>
  <c r="BW238" i="37"/>
  <c r="CB238" i="37" s="1"/>
  <c r="W238" i="37" s="1"/>
  <c r="BT273" i="37"/>
  <c r="BU273" i="37" s="1"/>
  <c r="BZ273" i="37" s="1"/>
  <c r="S273" i="37" s="1"/>
  <c r="AG273" i="37" s="1"/>
  <c r="BR273" i="37"/>
  <c r="BT276" i="37"/>
  <c r="BY276" i="37" s="1"/>
  <c r="CD276" i="37" s="1"/>
  <c r="AA276" i="37" s="1"/>
  <c r="BR276" i="37"/>
  <c r="BT266" i="37"/>
  <c r="BV266" i="37" s="1"/>
  <c r="CA266" i="37" s="1"/>
  <c r="U266" i="37" s="1"/>
  <c r="BR266" i="37"/>
  <c r="BX245" i="37"/>
  <c r="CC245" i="37" s="1"/>
  <c r="Y245" i="37" s="1"/>
  <c r="BX271" i="37"/>
  <c r="CC271" i="37" s="1"/>
  <c r="Y271" i="37" s="1"/>
  <c r="BU271" i="37"/>
  <c r="BZ271" i="37" s="1"/>
  <c r="S271" i="37" s="1"/>
  <c r="AG271" i="37" s="1"/>
  <c r="BU238" i="37"/>
  <c r="BZ238" i="37" s="1"/>
  <c r="S238" i="37" s="1"/>
  <c r="AG238" i="37" s="1"/>
  <c r="BU274" i="37"/>
  <c r="BZ274" i="37" s="1"/>
  <c r="S274" i="37" s="1"/>
  <c r="AG274" i="37" s="1"/>
  <c r="BX274" i="37"/>
  <c r="CC274" i="37" s="1"/>
  <c r="Y274" i="37" s="1"/>
  <c r="BV274" i="37"/>
  <c r="CA274" i="37" s="1"/>
  <c r="U274" i="37" s="1"/>
  <c r="BW274" i="37"/>
  <c r="CB274" i="37" s="1"/>
  <c r="W274" i="37" s="1"/>
  <c r="BV238" i="37"/>
  <c r="CA238" i="37" s="1"/>
  <c r="U238" i="37" s="1"/>
  <c r="BY245" i="37"/>
  <c r="CD245" i="37" s="1"/>
  <c r="AA245" i="37" s="1"/>
  <c r="BY274" i="37"/>
  <c r="CD274" i="37" s="1"/>
  <c r="AA274" i="37" s="1"/>
  <c r="AU280" i="37"/>
  <c r="BT279" i="37"/>
  <c r="BX279" i="37" s="1"/>
  <c r="CC279" i="37" s="1"/>
  <c r="Y279" i="37" s="1"/>
  <c r="BT296" i="37"/>
  <c r="BW252" i="37"/>
  <c r="CB252" i="37" s="1"/>
  <c r="W252" i="37" s="1"/>
  <c r="BT277" i="37"/>
  <c r="BX277" i="37" s="1"/>
  <c r="CC277" i="37" s="1"/>
  <c r="Y277" i="37" s="1"/>
  <c r="BR277" i="37"/>
  <c r="BR270" i="37"/>
  <c r="V280" i="37"/>
  <c r="AH280" i="37" s="1"/>
  <c r="BU270" i="37"/>
  <c r="BZ270" i="37" s="1"/>
  <c r="S270" i="37" s="1"/>
  <c r="AG270" i="37" s="1"/>
  <c r="BX292" i="37"/>
  <c r="CC292" i="37" s="1"/>
  <c r="Y292" i="37" s="1"/>
  <c r="BV292" i="37"/>
  <c r="CA292" i="37" s="1"/>
  <c r="U292" i="37" s="1"/>
  <c r="BU292" i="37"/>
  <c r="BZ292" i="37" s="1"/>
  <c r="S292" i="37" s="1"/>
  <c r="AG292" i="37" s="1"/>
  <c r="BW292" i="37"/>
  <c r="CB292" i="37" s="1"/>
  <c r="W292" i="37" s="1"/>
  <c r="BV270" i="37"/>
  <c r="CA270" i="37" s="1"/>
  <c r="U270" i="37" s="1"/>
  <c r="BW270" i="37"/>
  <c r="CB270" i="37" s="1"/>
  <c r="W270" i="37" s="1"/>
  <c r="BX290" i="37"/>
  <c r="CC290" i="37" s="1"/>
  <c r="Y290" i="37" s="1"/>
  <c r="BU252" i="37"/>
  <c r="BZ252" i="37" s="1"/>
  <c r="S252" i="37" s="1"/>
  <c r="AG252" i="37" s="1"/>
  <c r="BX270" i="37"/>
  <c r="CC270" i="37" s="1"/>
  <c r="Y270" i="37" s="1"/>
  <c r="BV252" i="37"/>
  <c r="CA252" i="37" s="1"/>
  <c r="U252" i="37" s="1"/>
  <c r="BR261" i="37"/>
  <c r="BX278" i="37"/>
  <c r="CC278" i="37" s="1"/>
  <c r="Y278" i="37" s="1"/>
  <c r="BW278" i="37"/>
  <c r="CB278" i="37" s="1"/>
  <c r="W278" i="37" s="1"/>
  <c r="BV278" i="37"/>
  <c r="CA278" i="37" s="1"/>
  <c r="U278" i="37" s="1"/>
  <c r="BU278" i="37"/>
  <c r="BZ278" i="37" s="1"/>
  <c r="S278" i="37" s="1"/>
  <c r="AG278" i="37" s="1"/>
  <c r="BY290" i="37"/>
  <c r="CD290" i="37" s="1"/>
  <c r="AA290" i="37" s="1"/>
  <c r="BT275" i="37"/>
  <c r="BY275" i="37" s="1"/>
  <c r="CD275" i="37" s="1"/>
  <c r="AA275" i="37" s="1"/>
  <c r="BX284" i="37"/>
  <c r="CC284" i="37" s="1"/>
  <c r="Y284" i="37" s="1"/>
  <c r="BV284" i="37"/>
  <c r="CA284" i="37" s="1"/>
  <c r="U284" i="37" s="1"/>
  <c r="BU284" i="37"/>
  <c r="BZ284" i="37" s="1"/>
  <c r="S284" i="37" s="1"/>
  <c r="AG284" i="37" s="1"/>
  <c r="BR248" i="37"/>
  <c r="BT282" i="37"/>
  <c r="BY282" i="37" s="1"/>
  <c r="CD282" i="37" s="1"/>
  <c r="AA282" i="37" s="1"/>
  <c r="BV297" i="37"/>
  <c r="CA297" i="37" s="1"/>
  <c r="U297" i="37" s="1"/>
  <c r="BW284" i="37"/>
  <c r="CB284" i="37" s="1"/>
  <c r="W284" i="37" s="1"/>
  <c r="BT288" i="37"/>
  <c r="BX288" i="37" s="1"/>
  <c r="CC288" i="37" s="1"/>
  <c r="Y288" i="37" s="1"/>
  <c r="BR288" i="37"/>
  <c r="BX297" i="37"/>
  <c r="CC297" i="37" s="1"/>
  <c r="Y297" i="37" s="1"/>
  <c r="BX281" i="37"/>
  <c r="CC281" i="37" s="1"/>
  <c r="Y281" i="37" s="1"/>
  <c r="Z281" i="37" s="1"/>
  <c r="AJ281" i="37" s="1"/>
  <c r="BV257" i="37"/>
  <c r="CA257" i="37" s="1"/>
  <c r="U257" i="37" s="1"/>
  <c r="BU257" i="37"/>
  <c r="BZ257" i="37" s="1"/>
  <c r="S257" i="37" s="1"/>
  <c r="AG257" i="37" s="1"/>
  <c r="BU259" i="37"/>
  <c r="BZ259" i="37" s="1"/>
  <c r="S259" i="37" s="1"/>
  <c r="AG259" i="37" s="1"/>
  <c r="BT264" i="37"/>
  <c r="BY264" i="37" s="1"/>
  <c r="CD264" i="37" s="1"/>
  <c r="AA264" i="37" s="1"/>
  <c r="BW245" i="37"/>
  <c r="CB245" i="37" s="1"/>
  <c r="W245" i="37" s="1"/>
  <c r="BV259" i="37"/>
  <c r="CA259" i="37" s="1"/>
  <c r="U259" i="37" s="1"/>
  <c r="BW257" i="37"/>
  <c r="CB257" i="37" s="1"/>
  <c r="W257" i="37" s="1"/>
  <c r="BW259" i="37"/>
  <c r="CB259" i="37" s="1"/>
  <c r="W259" i="37" s="1"/>
  <c r="BT258" i="37"/>
  <c r="BX259" i="37"/>
  <c r="CC259" i="37" s="1"/>
  <c r="Y259" i="37" s="1"/>
  <c r="BY289" i="37"/>
  <c r="CD289" i="37" s="1"/>
  <c r="AA289" i="37" s="1"/>
  <c r="BY292" i="37"/>
  <c r="CD292" i="37" s="1"/>
  <c r="AA292" i="37" s="1"/>
  <c r="BW290" i="37"/>
  <c r="CB290" i="37" s="1"/>
  <c r="W290" i="37" s="1"/>
  <c r="BX298" i="37"/>
  <c r="CC298" i="37" s="1"/>
  <c r="Y298" i="37" s="1"/>
  <c r="BY281" i="37"/>
  <c r="CD281" i="37" s="1"/>
  <c r="AA281" i="37" s="1"/>
  <c r="BV289" i="37"/>
  <c r="CA289" i="37" s="1"/>
  <c r="U289" i="37" s="1"/>
  <c r="BY298" i="37"/>
  <c r="CD298" i="37" s="1"/>
  <c r="AA298" i="37" s="1"/>
  <c r="BW289" i="37"/>
  <c r="CB289" i="37" s="1"/>
  <c r="W289" i="37" s="1"/>
  <c r="BU290" i="37"/>
  <c r="BZ290" i="37" s="1"/>
  <c r="S290" i="37" s="1"/>
  <c r="AG290" i="37" s="1"/>
  <c r="BV290" i="37"/>
  <c r="CA290" i="37" s="1"/>
  <c r="U290" i="37" s="1"/>
  <c r="BV281" i="37"/>
  <c r="CA281" i="37" s="1"/>
  <c r="U281" i="37" s="1"/>
  <c r="BW281" i="37"/>
  <c r="CB281" i="37" s="1"/>
  <c r="W281" i="37" s="1"/>
  <c r="X281" i="37" s="1"/>
  <c r="AI281" i="37" s="1"/>
  <c r="BU289" i="37"/>
  <c r="BZ289" i="37" s="1"/>
  <c r="S289" i="37" s="1"/>
  <c r="AG289" i="37" s="1"/>
  <c r="BT294" i="37"/>
  <c r="BY294" i="37" s="1"/>
  <c r="CD294" i="37" s="1"/>
  <c r="AA294" i="37" s="1"/>
  <c r="BX289" i="37"/>
  <c r="CC289" i="37" s="1"/>
  <c r="Y289" i="37" s="1"/>
  <c r="BW297" i="37"/>
  <c r="CB297" i="37" s="1"/>
  <c r="W297" i="37" s="1"/>
  <c r="BW293" i="37"/>
  <c r="CB293" i="37" s="1"/>
  <c r="W293" i="37" s="1"/>
  <c r="BV293" i="37"/>
  <c r="CA293" i="37" s="1"/>
  <c r="U293" i="37" s="1"/>
  <c r="BU293" i="37"/>
  <c r="BZ293" i="37" s="1"/>
  <c r="S293" i="37" s="1"/>
  <c r="AG293" i="37" s="1"/>
  <c r="BV267" i="37"/>
  <c r="CA267" i="37" s="1"/>
  <c r="U267" i="37" s="1"/>
  <c r="BW267" i="37"/>
  <c r="CB267" i="37" s="1"/>
  <c r="W267" i="37" s="1"/>
  <c r="C19" i="36"/>
  <c r="C18" i="36"/>
  <c r="C17" i="36"/>
  <c r="C16" i="36"/>
  <c r="C15" i="36"/>
  <c r="C14" i="36"/>
  <c r="C13" i="36"/>
  <c r="C12" i="36"/>
  <c r="BU65" i="37" l="1"/>
  <c r="BZ65" i="37" s="1"/>
  <c r="S65" i="37" s="1"/>
  <c r="AG65" i="37" s="1"/>
  <c r="BX85" i="37"/>
  <c r="CC85" i="37" s="1"/>
  <c r="Y85" i="37" s="1"/>
  <c r="BW78" i="37"/>
  <c r="CB78" i="37" s="1"/>
  <c r="W78" i="37" s="1"/>
  <c r="BW174" i="37"/>
  <c r="CB174" i="37" s="1"/>
  <c r="W174" i="37" s="1"/>
  <c r="BW52" i="37"/>
  <c r="CB52" i="37" s="1"/>
  <c r="W52" i="37" s="1"/>
  <c r="BY175" i="37"/>
  <c r="CD175" i="37" s="1"/>
  <c r="AA175" i="37" s="1"/>
  <c r="BW196" i="37"/>
  <c r="CB196" i="37" s="1"/>
  <c r="W196" i="37" s="1"/>
  <c r="BV151" i="37"/>
  <c r="CA151" i="37" s="1"/>
  <c r="U151" i="37" s="1"/>
  <c r="BV65" i="37"/>
  <c r="CA65" i="37" s="1"/>
  <c r="U65" i="37" s="1"/>
  <c r="BX65" i="37"/>
  <c r="CC65" i="37" s="1"/>
  <c r="Y65" i="37" s="1"/>
  <c r="BV138" i="37"/>
  <c r="CA138" i="37" s="1"/>
  <c r="U138" i="37" s="1"/>
  <c r="BW175" i="37"/>
  <c r="CB175" i="37" s="1"/>
  <c r="W175" i="37" s="1"/>
  <c r="BV133" i="37"/>
  <c r="CA133" i="37" s="1"/>
  <c r="U133" i="37" s="1"/>
  <c r="BY186" i="37"/>
  <c r="CD186" i="37" s="1"/>
  <c r="AA186" i="37" s="1"/>
  <c r="BX175" i="37"/>
  <c r="CC175" i="37" s="1"/>
  <c r="Y175" i="37" s="1"/>
  <c r="BV175" i="37"/>
  <c r="CA175" i="37" s="1"/>
  <c r="U175" i="37" s="1"/>
  <c r="BV74" i="37"/>
  <c r="CA74" i="37" s="1"/>
  <c r="U74" i="37" s="1"/>
  <c r="BY65" i="37"/>
  <c r="CD65" i="37" s="1"/>
  <c r="AA65" i="37" s="1"/>
  <c r="BV64" i="37"/>
  <c r="CA64" i="37" s="1"/>
  <c r="U64" i="37" s="1"/>
  <c r="BU79" i="37"/>
  <c r="BZ79" i="37" s="1"/>
  <c r="S79" i="37" s="1"/>
  <c r="AG79" i="37" s="1"/>
  <c r="BW19" i="37"/>
  <c r="CB19" i="37" s="1"/>
  <c r="W19" i="37" s="1"/>
  <c r="BU110" i="37"/>
  <c r="BZ110" i="37" s="1"/>
  <c r="S110" i="37" s="1"/>
  <c r="AG110" i="37" s="1"/>
  <c r="BU111" i="37"/>
  <c r="BZ111" i="37" s="1"/>
  <c r="S111" i="37" s="1"/>
  <c r="AG111" i="37" s="1"/>
  <c r="BU64" i="37"/>
  <c r="BZ64" i="37" s="1"/>
  <c r="S64" i="37" s="1"/>
  <c r="AG64" i="37" s="1"/>
  <c r="BW62" i="37"/>
  <c r="CB62" i="37" s="1"/>
  <c r="W62" i="37" s="1"/>
  <c r="BW138" i="37"/>
  <c r="CB138" i="37" s="1"/>
  <c r="W138" i="37" s="1"/>
  <c r="BV211" i="37"/>
  <c r="CA211" i="37" s="1"/>
  <c r="U211" i="37" s="1"/>
  <c r="BU160" i="37"/>
  <c r="BZ160" i="37" s="1"/>
  <c r="S160" i="37" s="1"/>
  <c r="AG160" i="37" s="1"/>
  <c r="BX174" i="37"/>
  <c r="CC174" i="37" s="1"/>
  <c r="Y174" i="37" s="1"/>
  <c r="BW164" i="37"/>
  <c r="CB164" i="37" s="1"/>
  <c r="W164" i="37" s="1"/>
  <c r="BX16" i="37"/>
  <c r="CC16" i="37" s="1"/>
  <c r="Y16" i="37" s="1"/>
  <c r="BU164" i="37"/>
  <c r="BZ164" i="37" s="1"/>
  <c r="S164" i="37" s="1"/>
  <c r="AG164" i="37" s="1"/>
  <c r="BX138" i="37"/>
  <c r="CC138" i="37" s="1"/>
  <c r="Y138" i="37" s="1"/>
  <c r="BU74" i="37"/>
  <c r="BZ74" i="37" s="1"/>
  <c r="S74" i="37" s="1"/>
  <c r="AG74" i="37" s="1"/>
  <c r="BW43" i="37"/>
  <c r="CB43" i="37" s="1"/>
  <c r="W43" i="37" s="1"/>
  <c r="T125" i="37"/>
  <c r="AG125" i="37"/>
  <c r="BU54" i="37"/>
  <c r="BZ54" i="37" s="1"/>
  <c r="S54" i="37" s="1"/>
  <c r="AG54" i="37" s="1"/>
  <c r="BU43" i="37"/>
  <c r="BZ43" i="37" s="1"/>
  <c r="S43" i="37" s="1"/>
  <c r="AG43" i="37" s="1"/>
  <c r="T104" i="37"/>
  <c r="AG104" i="37"/>
  <c r="BY110" i="37"/>
  <c r="CD110" i="37" s="1"/>
  <c r="AA110" i="37" s="1"/>
  <c r="BX164" i="37"/>
  <c r="CC164" i="37" s="1"/>
  <c r="Y164" i="37" s="1"/>
  <c r="BY22" i="37"/>
  <c r="CD22" i="37" s="1"/>
  <c r="AA22" i="37" s="1"/>
  <c r="T150" i="37"/>
  <c r="AG150" i="37"/>
  <c r="BV164" i="37"/>
  <c r="CA164" i="37" s="1"/>
  <c r="U164" i="37" s="1"/>
  <c r="BU216" i="37"/>
  <c r="BZ216" i="37" s="1"/>
  <c r="S216" i="37" s="1"/>
  <c r="AG216" i="37" s="1"/>
  <c r="BU145" i="37"/>
  <c r="BZ145" i="37" s="1"/>
  <c r="S145" i="37" s="1"/>
  <c r="AG145" i="37" s="1"/>
  <c r="BY74" i="37"/>
  <c r="CD74" i="37" s="1"/>
  <c r="AA74" i="37" s="1"/>
  <c r="T281" i="37"/>
  <c r="AG281" i="37"/>
  <c r="T256" i="37"/>
  <c r="AG256" i="37"/>
  <c r="T280" i="37"/>
  <c r="AG280" i="37"/>
  <c r="AN280" i="37"/>
  <c r="BX110" i="37"/>
  <c r="CC110" i="37" s="1"/>
  <c r="Y110" i="37" s="1"/>
  <c r="BW104" i="37"/>
  <c r="CB104" i="37" s="1"/>
  <c r="W104" i="37" s="1"/>
  <c r="X104" i="37" s="1"/>
  <c r="BW101" i="37"/>
  <c r="CB101" i="37" s="1"/>
  <c r="W101" i="37" s="1"/>
  <c r="BW110" i="37"/>
  <c r="CB110" i="37" s="1"/>
  <c r="W110" i="37" s="1"/>
  <c r="BW54" i="37"/>
  <c r="CB54" i="37" s="1"/>
  <c r="W54" i="37" s="1"/>
  <c r="T32" i="37"/>
  <c r="AG32" i="37"/>
  <c r="BW22" i="37"/>
  <c r="CB22" i="37" s="1"/>
  <c r="W22" i="37" s="1"/>
  <c r="BY100" i="37"/>
  <c r="CD100" i="37" s="1"/>
  <c r="AA100" i="37" s="1"/>
  <c r="T51" i="37"/>
  <c r="AG51" i="37"/>
  <c r="Z125" i="37"/>
  <c r="AJ125" i="37" s="1"/>
  <c r="BX77" i="37"/>
  <c r="CC77" i="37" s="1"/>
  <c r="Y77" i="37" s="1"/>
  <c r="BV18" i="37"/>
  <c r="CA18" i="37" s="1"/>
  <c r="U18" i="37" s="1"/>
  <c r="BY267" i="37"/>
  <c r="CD267" i="37" s="1"/>
  <c r="AA267" i="37" s="1"/>
  <c r="V125" i="37"/>
  <c r="AH125" i="37" s="1"/>
  <c r="AB125" i="37"/>
  <c r="AK125" i="37" s="1"/>
  <c r="BU84" i="37"/>
  <c r="BZ84" i="37" s="1"/>
  <c r="S84" i="37" s="1"/>
  <c r="AG84" i="37" s="1"/>
  <c r="BV22" i="37"/>
  <c r="CA22" i="37" s="1"/>
  <c r="U22" i="37" s="1"/>
  <c r="T76" i="37"/>
  <c r="AG76" i="37"/>
  <c r="BY55" i="37"/>
  <c r="CD55" i="37" s="1"/>
  <c r="AA55" i="37" s="1"/>
  <c r="Z104" i="37"/>
  <c r="AJ104" i="37" s="1"/>
  <c r="AB104" i="37"/>
  <c r="AK104" i="37" s="1"/>
  <c r="AN125" i="37"/>
  <c r="V104" i="37"/>
  <c r="AH104" i="37" s="1"/>
  <c r="AU125" i="37"/>
  <c r="AN32" i="37"/>
  <c r="AU32" i="37"/>
  <c r="V32" i="37"/>
  <c r="AH32" i="37" s="1"/>
  <c r="AB32" i="37"/>
  <c r="AK32" i="37" s="1"/>
  <c r="X32" i="37"/>
  <c r="AI32" i="37" s="1"/>
  <c r="BX79" i="37"/>
  <c r="CC79" i="37" s="1"/>
  <c r="Y79" i="37" s="1"/>
  <c r="BU93" i="37"/>
  <c r="BZ93" i="37" s="1"/>
  <c r="S93" i="37" s="1"/>
  <c r="AG93" i="37" s="1"/>
  <c r="BW136" i="37"/>
  <c r="CB136" i="37" s="1"/>
  <c r="W136" i="37" s="1"/>
  <c r="BY64" i="37"/>
  <c r="CD64" i="37" s="1"/>
  <c r="AA64" i="37" s="1"/>
  <c r="BU78" i="37"/>
  <c r="BZ78" i="37" s="1"/>
  <c r="S78" i="37" s="1"/>
  <c r="AG78" i="37" s="1"/>
  <c r="BW51" i="37"/>
  <c r="CB51" i="37" s="1"/>
  <c r="W51" i="37" s="1"/>
  <c r="X51" i="37" s="1"/>
  <c r="AI51" i="37" s="1"/>
  <c r="BX239" i="37"/>
  <c r="CC239" i="37" s="1"/>
  <c r="Y239" i="37" s="1"/>
  <c r="Z239" i="37" s="1"/>
  <c r="AJ239" i="37" s="1"/>
  <c r="BU133" i="37"/>
  <c r="BZ133" i="37" s="1"/>
  <c r="S133" i="37" s="1"/>
  <c r="AG133" i="37" s="1"/>
  <c r="BW124" i="37"/>
  <c r="CB124" i="37" s="1"/>
  <c r="W124" i="37" s="1"/>
  <c r="BU297" i="37"/>
  <c r="BZ297" i="37" s="1"/>
  <c r="S297" i="37" s="1"/>
  <c r="AG297" i="37" s="1"/>
  <c r="BW133" i="37"/>
  <c r="CB133" i="37" s="1"/>
  <c r="W133" i="37" s="1"/>
  <c r="BU121" i="37"/>
  <c r="BZ121" i="37" s="1"/>
  <c r="S121" i="37" s="1"/>
  <c r="AG121" i="37" s="1"/>
  <c r="BW73" i="37"/>
  <c r="CB73" i="37" s="1"/>
  <c r="W73" i="37" s="1"/>
  <c r="BW29" i="37"/>
  <c r="CB29" i="37" s="1"/>
  <c r="W29" i="37" s="1"/>
  <c r="BU83" i="37"/>
  <c r="BZ83" i="37" s="1"/>
  <c r="S83" i="37" s="1"/>
  <c r="AG83" i="37" s="1"/>
  <c r="BV8" i="37"/>
  <c r="CA8" i="37" s="1"/>
  <c r="U8" i="37" s="1"/>
  <c r="BU8" i="37"/>
  <c r="BZ8" i="37" s="1"/>
  <c r="S8" i="37" s="1"/>
  <c r="AG8" i="37" s="1"/>
  <c r="BV43" i="37"/>
  <c r="CA43" i="37" s="1"/>
  <c r="U43" i="37" s="1"/>
  <c r="BW162" i="37"/>
  <c r="CB162" i="37" s="1"/>
  <c r="W162" i="37" s="1"/>
  <c r="BY43" i="37"/>
  <c r="CD43" i="37" s="1"/>
  <c r="AA43" i="37" s="1"/>
  <c r="BV262" i="37"/>
  <c r="CA262" i="37" s="1"/>
  <c r="U262" i="37" s="1"/>
  <c r="BU19" i="37"/>
  <c r="BZ19" i="37" s="1"/>
  <c r="S19" i="37" s="1"/>
  <c r="AG19" i="37" s="1"/>
  <c r="BW273" i="37"/>
  <c r="CB273" i="37" s="1"/>
  <c r="W273" i="37" s="1"/>
  <c r="BV298" i="37"/>
  <c r="CA298" i="37" s="1"/>
  <c r="U298" i="37" s="1"/>
  <c r="BU298" i="37"/>
  <c r="BZ298" i="37" s="1"/>
  <c r="S298" i="37" s="1"/>
  <c r="AG298" i="37" s="1"/>
  <c r="BY288" i="37"/>
  <c r="CD288" i="37" s="1"/>
  <c r="AA288" i="37" s="1"/>
  <c r="BX30" i="37"/>
  <c r="CC30" i="37" s="1"/>
  <c r="Y30" i="37" s="1"/>
  <c r="AN150" i="37"/>
  <c r="AU76" i="37"/>
  <c r="AN76" i="37"/>
  <c r="V76" i="37"/>
  <c r="AH76" i="37" s="1"/>
  <c r="X76" i="37"/>
  <c r="AI76" i="37" s="1"/>
  <c r="Z76" i="37"/>
  <c r="AJ76" i="37" s="1"/>
  <c r="AB76" i="37"/>
  <c r="AK76" i="37" s="1"/>
  <c r="AU104" i="37"/>
  <c r="BX261" i="37"/>
  <c r="CC261" i="37" s="1"/>
  <c r="Y261" i="37" s="1"/>
  <c r="BX41" i="37"/>
  <c r="CC41" i="37" s="1"/>
  <c r="Y41" i="37" s="1"/>
  <c r="BU172" i="37"/>
  <c r="BZ172" i="37" s="1"/>
  <c r="S172" i="37" s="1"/>
  <c r="AG172" i="37" s="1"/>
  <c r="BX98" i="37"/>
  <c r="CC98" i="37" s="1"/>
  <c r="Y98" i="37" s="1"/>
  <c r="BU98" i="37"/>
  <c r="BZ98" i="37" s="1"/>
  <c r="S98" i="37" s="1"/>
  <c r="AG98" i="37" s="1"/>
  <c r="BW14" i="37"/>
  <c r="CB14" i="37" s="1"/>
  <c r="W14" i="37" s="1"/>
  <c r="BW288" i="37"/>
  <c r="CB288" i="37" s="1"/>
  <c r="W288" i="37" s="1"/>
  <c r="BV67" i="37"/>
  <c r="CA67" i="37" s="1"/>
  <c r="U67" i="37" s="1"/>
  <c r="BW261" i="37"/>
  <c r="CB261" i="37" s="1"/>
  <c r="W261" i="37" s="1"/>
  <c r="BU5" i="37"/>
  <c r="BZ5" i="37" s="1"/>
  <c r="S5" i="37" s="1"/>
  <c r="AG5" i="37" s="1"/>
  <c r="AU51" i="37"/>
  <c r="AN51" i="37"/>
  <c r="Z32" i="37"/>
  <c r="BV261" i="37"/>
  <c r="CA261" i="37" s="1"/>
  <c r="U261" i="37" s="1"/>
  <c r="BX287" i="37"/>
  <c r="CC287" i="37" s="1"/>
  <c r="Y287" i="37" s="1"/>
  <c r="BU261" i="37"/>
  <c r="BZ261" i="37" s="1"/>
  <c r="S261" i="37" s="1"/>
  <c r="AG261" i="37" s="1"/>
  <c r="BU267" i="37"/>
  <c r="BZ267" i="37" s="1"/>
  <c r="S267" i="37" s="1"/>
  <c r="BY8" i="37"/>
  <c r="CD8" i="37" s="1"/>
  <c r="AA8" i="37" s="1"/>
  <c r="BX264" i="37"/>
  <c r="CC264" i="37" s="1"/>
  <c r="Y264" i="37" s="1"/>
  <c r="BU41" i="37"/>
  <c r="BZ41" i="37" s="1"/>
  <c r="S41" i="37" s="1"/>
  <c r="AG41" i="37" s="1"/>
  <c r="BV41" i="37"/>
  <c r="CA41" i="37" s="1"/>
  <c r="U41" i="37" s="1"/>
  <c r="BW41" i="37"/>
  <c r="CB41" i="37" s="1"/>
  <c r="W41" i="37" s="1"/>
  <c r="BW7" i="37"/>
  <c r="CB7" i="37" s="1"/>
  <c r="W7" i="37" s="1"/>
  <c r="X7" i="37" s="1"/>
  <c r="AI7" i="37" s="1"/>
  <c r="BW94" i="37"/>
  <c r="CB94" i="37" s="1"/>
  <c r="W94" i="37" s="1"/>
  <c r="BX154" i="37"/>
  <c r="CC154" i="37" s="1"/>
  <c r="Y154" i="37" s="1"/>
  <c r="BV7" i="37"/>
  <c r="CA7" i="37" s="1"/>
  <c r="U7" i="37" s="1"/>
  <c r="BX54" i="37"/>
  <c r="CC54" i="37" s="1"/>
  <c r="Y54" i="37" s="1"/>
  <c r="BU286" i="37"/>
  <c r="BZ286" i="37" s="1"/>
  <c r="S286" i="37" s="1"/>
  <c r="AG286" i="37" s="1"/>
  <c r="BV286" i="37"/>
  <c r="CA286" i="37" s="1"/>
  <c r="U286" i="37" s="1"/>
  <c r="BU291" i="37"/>
  <c r="BZ291" i="37" s="1"/>
  <c r="S291" i="37" s="1"/>
  <c r="AG291" i="37" s="1"/>
  <c r="BW286" i="37"/>
  <c r="CB286" i="37" s="1"/>
  <c r="W286" i="37" s="1"/>
  <c r="BX286" i="37"/>
  <c r="CC286" i="37" s="1"/>
  <c r="Y286" i="37" s="1"/>
  <c r="BU122" i="37"/>
  <c r="BZ122" i="37" s="1"/>
  <c r="S122" i="37" s="1"/>
  <c r="AG122" i="37" s="1"/>
  <c r="BV72" i="37"/>
  <c r="CA72" i="37" s="1"/>
  <c r="U72" i="37" s="1"/>
  <c r="BW72" i="37"/>
  <c r="CB72" i="37" s="1"/>
  <c r="W72" i="37" s="1"/>
  <c r="BX7" i="37"/>
  <c r="CC7" i="37" s="1"/>
  <c r="Y7" i="37" s="1"/>
  <c r="Z7" i="37" s="1"/>
  <c r="AJ7" i="37" s="1"/>
  <c r="BY218" i="37"/>
  <c r="CD218" i="37" s="1"/>
  <c r="AA218" i="37" s="1"/>
  <c r="AB218" i="37" s="1"/>
  <c r="AK218" i="37" s="1"/>
  <c r="BW4" i="37"/>
  <c r="CB4" i="37" s="1"/>
  <c r="W4" i="37" s="1"/>
  <c r="BV154" i="37"/>
  <c r="CA154" i="37" s="1"/>
  <c r="U154" i="37" s="1"/>
  <c r="BV288" i="37"/>
  <c r="CA288" i="37" s="1"/>
  <c r="U288" i="37" s="1"/>
  <c r="BY51" i="37"/>
  <c r="CD51" i="37" s="1"/>
  <c r="AA51" i="37" s="1"/>
  <c r="AB51" i="37" s="1"/>
  <c r="BX78" i="37"/>
  <c r="CC78" i="37" s="1"/>
  <c r="Y78" i="37" s="1"/>
  <c r="BW8" i="37"/>
  <c r="CB8" i="37" s="1"/>
  <c r="W8" i="37" s="1"/>
  <c r="BX172" i="37"/>
  <c r="CC172" i="37" s="1"/>
  <c r="Y172" i="37" s="1"/>
  <c r="BU4" i="37"/>
  <c r="BZ4" i="37" s="1"/>
  <c r="S4" i="37" s="1"/>
  <c r="BU154" i="37"/>
  <c r="BZ154" i="37" s="1"/>
  <c r="S154" i="37" s="1"/>
  <c r="BY62" i="37"/>
  <c r="CD62" i="37" s="1"/>
  <c r="AA62" i="37" s="1"/>
  <c r="BX51" i="37"/>
  <c r="CC51" i="37" s="1"/>
  <c r="Y51" i="37" s="1"/>
  <c r="Z51" i="37" s="1"/>
  <c r="BW64" i="37"/>
  <c r="CB64" i="37" s="1"/>
  <c r="W64" i="37" s="1"/>
  <c r="BW58" i="37"/>
  <c r="CB58" i="37" s="1"/>
  <c r="W58" i="37" s="1"/>
  <c r="X58" i="37" s="1"/>
  <c r="AI58" i="37" s="1"/>
  <c r="BU288" i="37"/>
  <c r="BZ288" i="37" s="1"/>
  <c r="S288" i="37" s="1"/>
  <c r="BV5" i="37"/>
  <c r="CA5" i="37" s="1"/>
  <c r="U5" i="37" s="1"/>
  <c r="BU72" i="37"/>
  <c r="BZ72" i="37" s="1"/>
  <c r="S72" i="37" s="1"/>
  <c r="BW172" i="37"/>
  <c r="CB172" i="37" s="1"/>
  <c r="W172" i="37" s="1"/>
  <c r="BW154" i="37"/>
  <c r="CB154" i="37" s="1"/>
  <c r="W154" i="37" s="1"/>
  <c r="BU67" i="37"/>
  <c r="BZ67" i="37" s="1"/>
  <c r="S67" i="37" s="1"/>
  <c r="AG67" i="37" s="1"/>
  <c r="BX111" i="37"/>
  <c r="CC111" i="37" s="1"/>
  <c r="Y111" i="37" s="1"/>
  <c r="BW67" i="37"/>
  <c r="CB67" i="37" s="1"/>
  <c r="W67" i="37" s="1"/>
  <c r="BW216" i="37"/>
  <c r="CB216" i="37" s="1"/>
  <c r="W216" i="37" s="1"/>
  <c r="BW30" i="37"/>
  <c r="CB30" i="37" s="1"/>
  <c r="W30" i="37" s="1"/>
  <c r="BY34" i="37"/>
  <c r="CD34" i="37" s="1"/>
  <c r="AA34" i="37" s="1"/>
  <c r="BX84" i="37"/>
  <c r="CC84" i="37" s="1"/>
  <c r="Y84" i="37" s="1"/>
  <c r="BY271" i="37"/>
  <c r="CD271" i="37" s="1"/>
  <c r="AA271" i="37" s="1"/>
  <c r="BY68" i="37"/>
  <c r="CD68" i="37" s="1"/>
  <c r="AA68" i="37" s="1"/>
  <c r="BU209" i="37"/>
  <c r="BZ209" i="37" s="1"/>
  <c r="S209" i="37" s="1"/>
  <c r="AG209" i="37" s="1"/>
  <c r="BU68" i="37"/>
  <c r="BZ68" i="37" s="1"/>
  <c r="S68" i="37" s="1"/>
  <c r="BW189" i="37"/>
  <c r="CB189" i="37" s="1"/>
  <c r="W189" i="37" s="1"/>
  <c r="BW214" i="37"/>
  <c r="CB214" i="37" s="1"/>
  <c r="W214" i="37" s="1"/>
  <c r="BX246" i="37"/>
  <c r="CC246" i="37" s="1"/>
  <c r="Y246" i="37" s="1"/>
  <c r="BV268" i="37"/>
  <c r="CA268" i="37" s="1"/>
  <c r="U268" i="37" s="1"/>
  <c r="BX186" i="37"/>
  <c r="CC186" i="37" s="1"/>
  <c r="Y186" i="37" s="1"/>
  <c r="BW231" i="37"/>
  <c r="CB231" i="37" s="1"/>
  <c r="W231" i="37" s="1"/>
  <c r="BU247" i="37"/>
  <c r="BZ247" i="37" s="1"/>
  <c r="S247" i="37" s="1"/>
  <c r="AG247" i="37" s="1"/>
  <c r="BU268" i="37"/>
  <c r="BZ268" i="37" s="1"/>
  <c r="S268" i="37" s="1"/>
  <c r="AG268" i="37" s="1"/>
  <c r="BV231" i="37"/>
  <c r="CA231" i="37" s="1"/>
  <c r="U231" i="37" s="1"/>
  <c r="BY247" i="37"/>
  <c r="CD247" i="37" s="1"/>
  <c r="AA247" i="37" s="1"/>
  <c r="BX231" i="37"/>
  <c r="CC231" i="37" s="1"/>
  <c r="Y231" i="37" s="1"/>
  <c r="BW256" i="37"/>
  <c r="CB256" i="37" s="1"/>
  <c r="W256" i="37" s="1"/>
  <c r="X256" i="37" s="1"/>
  <c r="AI256" i="37" s="1"/>
  <c r="BX256" i="37"/>
  <c r="CC256" i="37" s="1"/>
  <c r="Y256" i="37" s="1"/>
  <c r="Z256" i="37" s="1"/>
  <c r="BV271" i="37"/>
  <c r="CA271" i="37" s="1"/>
  <c r="U271" i="37" s="1"/>
  <c r="BX194" i="37"/>
  <c r="CC194" i="37" s="1"/>
  <c r="Y194" i="37" s="1"/>
  <c r="BY246" i="37"/>
  <c r="CD246" i="37" s="1"/>
  <c r="AA246" i="37" s="1"/>
  <c r="BV107" i="37"/>
  <c r="CA107" i="37" s="1"/>
  <c r="U107" i="37" s="1"/>
  <c r="BW247" i="37"/>
  <c r="CB247" i="37" s="1"/>
  <c r="W247" i="37" s="1"/>
  <c r="BW194" i="37"/>
  <c r="CB194" i="37" s="1"/>
  <c r="W194" i="37" s="1"/>
  <c r="BU285" i="37"/>
  <c r="BZ285" i="37" s="1"/>
  <c r="S285" i="37" s="1"/>
  <c r="BU186" i="37"/>
  <c r="BZ186" i="37" s="1"/>
  <c r="S186" i="37" s="1"/>
  <c r="AG186" i="37" s="1"/>
  <c r="BW246" i="37"/>
  <c r="CB246" i="37" s="1"/>
  <c r="W246" i="37" s="1"/>
  <c r="BW68" i="37"/>
  <c r="CB68" i="37" s="1"/>
  <c r="W68" i="37" s="1"/>
  <c r="BU194" i="37"/>
  <c r="BZ194" i="37" s="1"/>
  <c r="S194" i="37" s="1"/>
  <c r="AG194" i="37" s="1"/>
  <c r="BU246" i="37"/>
  <c r="BZ246" i="37" s="1"/>
  <c r="S246" i="37" s="1"/>
  <c r="AG246" i="37" s="1"/>
  <c r="BU231" i="37"/>
  <c r="BZ231" i="37" s="1"/>
  <c r="S231" i="37" s="1"/>
  <c r="AG231" i="37" s="1"/>
  <c r="BU166" i="37"/>
  <c r="BZ166" i="37" s="1"/>
  <c r="S166" i="37" s="1"/>
  <c r="AG166" i="37" s="1"/>
  <c r="BY209" i="37"/>
  <c r="CD209" i="37" s="1"/>
  <c r="AA209" i="37" s="1"/>
  <c r="BV194" i="37"/>
  <c r="CA194" i="37" s="1"/>
  <c r="U194" i="37" s="1"/>
  <c r="BV189" i="37"/>
  <c r="CA189" i="37" s="1"/>
  <c r="U189" i="37" s="1"/>
  <c r="BU107" i="37"/>
  <c r="BZ107" i="37" s="1"/>
  <c r="S107" i="37" s="1"/>
  <c r="AG107" i="37" s="1"/>
  <c r="BX68" i="37"/>
  <c r="CC68" i="37" s="1"/>
  <c r="Y68" i="37" s="1"/>
  <c r="BX100" i="37"/>
  <c r="CC100" i="37" s="1"/>
  <c r="Y100" i="37" s="1"/>
  <c r="BV247" i="37"/>
  <c r="CA247" i="37" s="1"/>
  <c r="U247" i="37" s="1"/>
  <c r="BX117" i="37"/>
  <c r="CC117" i="37" s="1"/>
  <c r="Y117" i="37" s="1"/>
  <c r="BY256" i="37"/>
  <c r="CD256" i="37" s="1"/>
  <c r="AA256" i="37" s="1"/>
  <c r="AB256" i="37" s="1"/>
  <c r="BX107" i="37"/>
  <c r="CC107" i="37" s="1"/>
  <c r="Y107" i="37" s="1"/>
  <c r="BX214" i="37"/>
  <c r="CC214" i="37" s="1"/>
  <c r="Y214" i="37" s="1"/>
  <c r="BU214" i="37"/>
  <c r="BZ214" i="37" s="1"/>
  <c r="S214" i="37" s="1"/>
  <c r="AG214" i="37" s="1"/>
  <c r="BV122" i="37"/>
  <c r="CA122" i="37" s="1"/>
  <c r="U122" i="37" s="1"/>
  <c r="BW84" i="37"/>
  <c r="CB84" i="37" s="1"/>
  <c r="W84" i="37" s="1"/>
  <c r="X84" i="37" s="1"/>
  <c r="AI84" i="37" s="1"/>
  <c r="BU34" i="37"/>
  <c r="BZ34" i="37" s="1"/>
  <c r="S34" i="37" s="1"/>
  <c r="AG34" i="37" s="1"/>
  <c r="BV209" i="37"/>
  <c r="CA209" i="37" s="1"/>
  <c r="U209" i="37" s="1"/>
  <c r="BV214" i="37"/>
  <c r="CA214" i="37" s="1"/>
  <c r="U214" i="37" s="1"/>
  <c r="BV108" i="37"/>
  <c r="CA108" i="37" s="1"/>
  <c r="U108" i="37" s="1"/>
  <c r="BV275" i="37"/>
  <c r="CA275" i="37" s="1"/>
  <c r="U275" i="37" s="1"/>
  <c r="BW239" i="37"/>
  <c r="CB239" i="37" s="1"/>
  <c r="W239" i="37" s="1"/>
  <c r="BV239" i="37"/>
  <c r="CA239" i="37" s="1"/>
  <c r="U239" i="37" s="1"/>
  <c r="V239" i="37" s="1"/>
  <c r="AH239" i="37" s="1"/>
  <c r="BU189" i="37"/>
  <c r="BZ189" i="37" s="1"/>
  <c r="S189" i="37" s="1"/>
  <c r="BV45" i="37"/>
  <c r="CA45" i="37" s="1"/>
  <c r="U45" i="37" s="1"/>
  <c r="BX189" i="37"/>
  <c r="CC189" i="37" s="1"/>
  <c r="Y189" i="37" s="1"/>
  <c r="BW107" i="37"/>
  <c r="CB107" i="37" s="1"/>
  <c r="W107" i="37" s="1"/>
  <c r="BY295" i="37"/>
  <c r="CD295" i="37" s="1"/>
  <c r="AA295" i="37" s="1"/>
  <c r="AB295" i="37" s="1"/>
  <c r="AK295" i="37" s="1"/>
  <c r="BX285" i="37"/>
  <c r="CC285" i="37" s="1"/>
  <c r="Y285" i="37" s="1"/>
  <c r="BW25" i="37"/>
  <c r="CB25" i="37" s="1"/>
  <c r="W25" i="37" s="1"/>
  <c r="BX254" i="37"/>
  <c r="CC254" i="37" s="1"/>
  <c r="Y254" i="37" s="1"/>
  <c r="BY285" i="37"/>
  <c r="CD285" i="37" s="1"/>
  <c r="AA285" i="37" s="1"/>
  <c r="BW128" i="37"/>
  <c r="CB128" i="37" s="1"/>
  <c r="W128" i="37" s="1"/>
  <c r="BU101" i="37"/>
  <c r="BZ101" i="37" s="1"/>
  <c r="S101" i="37" s="1"/>
  <c r="AG101" i="37" s="1"/>
  <c r="BW6" i="37"/>
  <c r="CB6" i="37" s="1"/>
  <c r="W6" i="37" s="1"/>
  <c r="BY187" i="37"/>
  <c r="CD187" i="37" s="1"/>
  <c r="AA187" i="37" s="1"/>
  <c r="BY266" i="37"/>
  <c r="CD266" i="37" s="1"/>
  <c r="AA266" i="37" s="1"/>
  <c r="BY101" i="37"/>
  <c r="CD101" i="37" s="1"/>
  <c r="AA101" i="37" s="1"/>
  <c r="BW264" i="37"/>
  <c r="CB264" i="37" s="1"/>
  <c r="W264" i="37" s="1"/>
  <c r="BV242" i="37"/>
  <c r="CA242" i="37" s="1"/>
  <c r="U242" i="37" s="1"/>
  <c r="BU176" i="37"/>
  <c r="BZ176" i="37" s="1"/>
  <c r="S176" i="37" s="1"/>
  <c r="AG176" i="37" s="1"/>
  <c r="BX135" i="37"/>
  <c r="CC135" i="37" s="1"/>
  <c r="Y135" i="37" s="1"/>
  <c r="Z135" i="37" s="1"/>
  <c r="AJ135" i="37" s="1"/>
  <c r="BU25" i="37"/>
  <c r="BZ25" i="37" s="1"/>
  <c r="S25" i="37" s="1"/>
  <c r="AG25" i="37" s="1"/>
  <c r="BX242" i="37"/>
  <c r="CC242" i="37" s="1"/>
  <c r="Y242" i="37" s="1"/>
  <c r="BX280" i="37"/>
  <c r="CC280" i="37" s="1"/>
  <c r="Y280" i="37" s="1"/>
  <c r="Z280" i="37" s="1"/>
  <c r="AJ280" i="37" s="1"/>
  <c r="BY242" i="37"/>
  <c r="CD242" i="37" s="1"/>
  <c r="AA242" i="37" s="1"/>
  <c r="BW56" i="37"/>
  <c r="CB56" i="37" s="1"/>
  <c r="W56" i="37" s="1"/>
  <c r="BV264" i="37"/>
  <c r="CA264" i="37" s="1"/>
  <c r="U264" i="37" s="1"/>
  <c r="BV83" i="37"/>
  <c r="CA83" i="37" s="1"/>
  <c r="U83" i="37" s="1"/>
  <c r="V83" i="37" s="1"/>
  <c r="AH83" i="37" s="1"/>
  <c r="BX25" i="37"/>
  <c r="CC25" i="37" s="1"/>
  <c r="Y25" i="37" s="1"/>
  <c r="BW254" i="37"/>
  <c r="CB254" i="37" s="1"/>
  <c r="W254" i="37" s="1"/>
  <c r="BV285" i="37"/>
  <c r="CA285" i="37" s="1"/>
  <c r="U285" i="37" s="1"/>
  <c r="BW63" i="37"/>
  <c r="CB63" i="37" s="1"/>
  <c r="W63" i="37" s="1"/>
  <c r="BV52" i="37"/>
  <c r="CA52" i="37" s="1"/>
  <c r="U52" i="37" s="1"/>
  <c r="BU18" i="37"/>
  <c r="BZ18" i="37" s="1"/>
  <c r="S18" i="37" s="1"/>
  <c r="BY280" i="37"/>
  <c r="CD280" i="37" s="1"/>
  <c r="AA280" i="37" s="1"/>
  <c r="AB280" i="37" s="1"/>
  <c r="AK280" i="37" s="1"/>
  <c r="BY71" i="37"/>
  <c r="CD71" i="37" s="1"/>
  <c r="AA71" i="37" s="1"/>
  <c r="BW187" i="37"/>
  <c r="CB187" i="37" s="1"/>
  <c r="W187" i="37" s="1"/>
  <c r="BW295" i="37"/>
  <c r="CB295" i="37" s="1"/>
  <c r="W295" i="37" s="1"/>
  <c r="X295" i="37" s="1"/>
  <c r="AI295" i="37" s="1"/>
  <c r="BV124" i="37"/>
  <c r="CA124" i="37" s="1"/>
  <c r="U124" i="37" s="1"/>
  <c r="BX187" i="37"/>
  <c r="CC187" i="37" s="1"/>
  <c r="Y187" i="37" s="1"/>
  <c r="BU6" i="37"/>
  <c r="BZ6" i="37" s="1"/>
  <c r="S6" i="37" s="1"/>
  <c r="AG6" i="37" s="1"/>
  <c r="BU123" i="37"/>
  <c r="BZ123" i="37" s="1"/>
  <c r="S123" i="37" s="1"/>
  <c r="AG123" i="37" s="1"/>
  <c r="BU187" i="37"/>
  <c r="BZ187" i="37" s="1"/>
  <c r="S187" i="37" s="1"/>
  <c r="AG187" i="37" s="1"/>
  <c r="BX295" i="37"/>
  <c r="CC295" i="37" s="1"/>
  <c r="Y295" i="37" s="1"/>
  <c r="BU100" i="37"/>
  <c r="BZ100" i="37" s="1"/>
  <c r="S100" i="37" s="1"/>
  <c r="BV166" i="37"/>
  <c r="CA166" i="37" s="1"/>
  <c r="U166" i="37" s="1"/>
  <c r="BW291" i="37"/>
  <c r="CB291" i="37" s="1"/>
  <c r="W291" i="37" s="1"/>
  <c r="BV234" i="37"/>
  <c r="CA234" i="37" s="1"/>
  <c r="U234" i="37" s="1"/>
  <c r="BV295" i="37"/>
  <c r="CA295" i="37" s="1"/>
  <c r="U295" i="37" s="1"/>
  <c r="BX166" i="37"/>
  <c r="CC166" i="37" s="1"/>
  <c r="Y166" i="37" s="1"/>
  <c r="Z166" i="37" s="1"/>
  <c r="AJ166" i="37" s="1"/>
  <c r="BV98" i="37"/>
  <c r="CA98" i="37" s="1"/>
  <c r="U98" i="37" s="1"/>
  <c r="BW123" i="37"/>
  <c r="CB123" i="37" s="1"/>
  <c r="W123" i="37" s="1"/>
  <c r="X123" i="37" s="1"/>
  <c r="AI123" i="37" s="1"/>
  <c r="BY93" i="37"/>
  <c r="CD93" i="37" s="1"/>
  <c r="AA93" i="37" s="1"/>
  <c r="BX93" i="37"/>
  <c r="CC93" i="37" s="1"/>
  <c r="Y93" i="37" s="1"/>
  <c r="BU77" i="37"/>
  <c r="BZ77" i="37" s="1"/>
  <c r="S77" i="37" s="1"/>
  <c r="AG77" i="37" s="1"/>
  <c r="BY18" i="37"/>
  <c r="CD18" i="37" s="1"/>
  <c r="AA18" i="37" s="1"/>
  <c r="BY239" i="37"/>
  <c r="CD239" i="37" s="1"/>
  <c r="AA239" i="37" s="1"/>
  <c r="AB239" i="37" s="1"/>
  <c r="AK239" i="37" s="1"/>
  <c r="BW121" i="37"/>
  <c r="CB121" i="37" s="1"/>
  <c r="W121" i="37" s="1"/>
  <c r="BV77" i="37"/>
  <c r="CA77" i="37" s="1"/>
  <c r="U77" i="37" s="1"/>
  <c r="V77" i="37" s="1"/>
  <c r="AH77" i="37" s="1"/>
  <c r="BW47" i="37"/>
  <c r="CB47" i="37" s="1"/>
  <c r="W47" i="37" s="1"/>
  <c r="BW34" i="37"/>
  <c r="CB34" i="37" s="1"/>
  <c r="W34" i="37" s="1"/>
  <c r="BU47" i="37"/>
  <c r="BZ47" i="37" s="1"/>
  <c r="S47" i="37" s="1"/>
  <c r="BV115" i="37"/>
  <c r="CA115" i="37" s="1"/>
  <c r="U115" i="37" s="1"/>
  <c r="BU63" i="37"/>
  <c r="BZ63" i="37" s="1"/>
  <c r="S63" i="37" s="1"/>
  <c r="AG63" i="37" s="1"/>
  <c r="BV260" i="37"/>
  <c r="CA260" i="37" s="1"/>
  <c r="U260" i="37" s="1"/>
  <c r="BV254" i="37"/>
  <c r="CA254" i="37" s="1"/>
  <c r="U254" i="37" s="1"/>
  <c r="BW234" i="37"/>
  <c r="CB234" i="37" s="1"/>
  <c r="W234" i="37" s="1"/>
  <c r="BV186" i="37"/>
  <c r="CA186" i="37" s="1"/>
  <c r="U186" i="37" s="1"/>
  <c r="BX115" i="37"/>
  <c r="CC115" i="37" s="1"/>
  <c r="Y115" i="37" s="1"/>
  <c r="BU52" i="37"/>
  <c r="BZ52" i="37" s="1"/>
  <c r="S52" i="37" s="1"/>
  <c r="BX83" i="37"/>
  <c r="CC83" i="37" s="1"/>
  <c r="Y83" i="37" s="1"/>
  <c r="BV6" i="37"/>
  <c r="CA6" i="37" s="1"/>
  <c r="U6" i="37" s="1"/>
  <c r="BV135" i="37"/>
  <c r="CA135" i="37" s="1"/>
  <c r="U135" i="37" s="1"/>
  <c r="BX52" i="37"/>
  <c r="CC52" i="37" s="1"/>
  <c r="Y52" i="37" s="1"/>
  <c r="BY83" i="37"/>
  <c r="CD83" i="37" s="1"/>
  <c r="AA83" i="37" s="1"/>
  <c r="BY6" i="37"/>
  <c r="CD6" i="37" s="1"/>
  <c r="AA6" i="37" s="1"/>
  <c r="BV291" i="37"/>
  <c r="CA291" i="37" s="1"/>
  <c r="U291" i="37" s="1"/>
  <c r="BU254" i="37"/>
  <c r="BZ254" i="37" s="1"/>
  <c r="S254" i="37" s="1"/>
  <c r="AG254" i="37" s="1"/>
  <c r="BV172" i="37"/>
  <c r="CA172" i="37" s="1"/>
  <c r="U172" i="37" s="1"/>
  <c r="BV181" i="37"/>
  <c r="CA181" i="37" s="1"/>
  <c r="U181" i="37" s="1"/>
  <c r="BV117" i="37"/>
  <c r="CA117" i="37" s="1"/>
  <c r="U117" i="37" s="1"/>
  <c r="BW268" i="37"/>
  <c r="CB268" i="37" s="1"/>
  <c r="W268" i="37" s="1"/>
  <c r="BY181" i="37"/>
  <c r="CD181" i="37" s="1"/>
  <c r="AA181" i="37" s="1"/>
  <c r="BU99" i="37"/>
  <c r="BZ99" i="37" s="1"/>
  <c r="S99" i="37" s="1"/>
  <c r="BX99" i="37"/>
  <c r="CC99" i="37" s="1"/>
  <c r="Y99" i="37" s="1"/>
  <c r="BY25" i="37"/>
  <c r="CD25" i="37" s="1"/>
  <c r="AA25" i="37" s="1"/>
  <c r="BU38" i="37"/>
  <c r="BZ38" i="37" s="1"/>
  <c r="S38" i="37" s="1"/>
  <c r="BV19" i="37"/>
  <c r="CA19" i="37" s="1"/>
  <c r="U19" i="37" s="1"/>
  <c r="V19" i="37" s="1"/>
  <c r="AH19" i="37" s="1"/>
  <c r="BV71" i="37"/>
  <c r="CA71" i="37" s="1"/>
  <c r="U71" i="37" s="1"/>
  <c r="BW166" i="37"/>
  <c r="CB166" i="37" s="1"/>
  <c r="W166" i="37" s="1"/>
  <c r="BX147" i="37"/>
  <c r="CC147" i="37" s="1"/>
  <c r="Y147" i="37" s="1"/>
  <c r="BW193" i="37"/>
  <c r="CB193" i="37" s="1"/>
  <c r="W193" i="37" s="1"/>
  <c r="BV276" i="37"/>
  <c r="CA276" i="37" s="1"/>
  <c r="U276" i="37" s="1"/>
  <c r="BV182" i="37"/>
  <c r="CA182" i="37" s="1"/>
  <c r="U182" i="37" s="1"/>
  <c r="BU193" i="37"/>
  <c r="BZ193" i="37" s="1"/>
  <c r="S193" i="37" s="1"/>
  <c r="BV78" i="37"/>
  <c r="CA78" i="37" s="1"/>
  <c r="U78" i="37" s="1"/>
  <c r="BX101" i="37"/>
  <c r="CC101" i="37" s="1"/>
  <c r="Y101" i="37" s="1"/>
  <c r="BV63" i="37"/>
  <c r="CA63" i="37" s="1"/>
  <c r="U63" i="37" s="1"/>
  <c r="BU108" i="37"/>
  <c r="BZ108" i="37" s="1"/>
  <c r="S108" i="37" s="1"/>
  <c r="AG108" i="37" s="1"/>
  <c r="BX71" i="37"/>
  <c r="CC71" i="37" s="1"/>
  <c r="Y71" i="37" s="1"/>
  <c r="BX181" i="37"/>
  <c r="CC181" i="37" s="1"/>
  <c r="Y181" i="37" s="1"/>
  <c r="BU275" i="37"/>
  <c r="BZ275" i="37" s="1"/>
  <c r="S275" i="37" s="1"/>
  <c r="BV193" i="37"/>
  <c r="CA193" i="37" s="1"/>
  <c r="U193" i="37" s="1"/>
  <c r="BW98" i="37"/>
  <c r="CB98" i="37" s="1"/>
  <c r="W98" i="37" s="1"/>
  <c r="BU71" i="37"/>
  <c r="BZ71" i="37" s="1"/>
  <c r="S71" i="37" s="1"/>
  <c r="AG71" i="37" s="1"/>
  <c r="BX63" i="37"/>
  <c r="CC63" i="37" s="1"/>
  <c r="Y63" i="37" s="1"/>
  <c r="BW280" i="37"/>
  <c r="CB280" i="37" s="1"/>
  <c r="W280" i="37" s="1"/>
  <c r="X280" i="37" s="1"/>
  <c r="AI280" i="37" s="1"/>
  <c r="BU242" i="37"/>
  <c r="BZ242" i="37" s="1"/>
  <c r="S242" i="37" s="1"/>
  <c r="AG242" i="37" s="1"/>
  <c r="BW93" i="37"/>
  <c r="CB93" i="37" s="1"/>
  <c r="W93" i="37" s="1"/>
  <c r="BW77" i="37"/>
  <c r="CB77" i="37" s="1"/>
  <c r="W77" i="37" s="1"/>
  <c r="BV102" i="37"/>
  <c r="CA102" i="37" s="1"/>
  <c r="U102" i="37" s="1"/>
  <c r="BU117" i="37"/>
  <c r="BZ117" i="37" s="1"/>
  <c r="S117" i="37" s="1"/>
  <c r="AG117" i="37" s="1"/>
  <c r="BW11" i="37"/>
  <c r="CB11" i="37" s="1"/>
  <c r="W11" i="37" s="1"/>
  <c r="BW26" i="37"/>
  <c r="CB26" i="37" s="1"/>
  <c r="W26" i="37" s="1"/>
  <c r="BX11" i="37"/>
  <c r="CC11" i="37" s="1"/>
  <c r="Y11" i="37" s="1"/>
  <c r="BX152" i="37"/>
  <c r="CC152" i="37" s="1"/>
  <c r="Y152" i="37" s="1"/>
  <c r="BU188" i="37"/>
  <c r="BZ188" i="37" s="1"/>
  <c r="S188" i="37" s="1"/>
  <c r="AG188" i="37" s="1"/>
  <c r="BU102" i="37"/>
  <c r="BZ102" i="37" s="1"/>
  <c r="S102" i="37" s="1"/>
  <c r="AU102" i="37" s="1"/>
  <c r="BY11" i="37"/>
  <c r="CD11" i="37" s="1"/>
  <c r="AA11" i="37" s="1"/>
  <c r="BV208" i="37"/>
  <c r="CA208" i="37" s="1"/>
  <c r="U208" i="37" s="1"/>
  <c r="V208" i="37" s="1"/>
  <c r="AH208" i="37" s="1"/>
  <c r="BV188" i="37"/>
  <c r="CA188" i="37" s="1"/>
  <c r="U188" i="37" s="1"/>
  <c r="BW161" i="37"/>
  <c r="CB161" i="37" s="1"/>
  <c r="W161" i="37" s="1"/>
  <c r="BW102" i="37"/>
  <c r="CB102" i="37" s="1"/>
  <c r="W102" i="37" s="1"/>
  <c r="X102" i="37" s="1"/>
  <c r="AI102" i="37" s="1"/>
  <c r="BV39" i="37"/>
  <c r="CA39" i="37" s="1"/>
  <c r="U39" i="37" s="1"/>
  <c r="BY251" i="37"/>
  <c r="CD251" i="37" s="1"/>
  <c r="AA251" i="37" s="1"/>
  <c r="BU249" i="37"/>
  <c r="BZ249" i="37" s="1"/>
  <c r="S249" i="37" s="1"/>
  <c r="AG249" i="37" s="1"/>
  <c r="BX208" i="37"/>
  <c r="CC208" i="37" s="1"/>
  <c r="Y208" i="37" s="1"/>
  <c r="Z208" i="37" s="1"/>
  <c r="AJ208" i="37" s="1"/>
  <c r="BX188" i="37"/>
  <c r="CC188" i="37" s="1"/>
  <c r="Y188" i="37" s="1"/>
  <c r="BU161" i="37"/>
  <c r="BZ161" i="37" s="1"/>
  <c r="S161" i="37" s="1"/>
  <c r="AG161" i="37" s="1"/>
  <c r="BV249" i="37"/>
  <c r="CA249" i="37" s="1"/>
  <c r="U249" i="37" s="1"/>
  <c r="BY188" i="37"/>
  <c r="CD188" i="37" s="1"/>
  <c r="AA188" i="37" s="1"/>
  <c r="BV161" i="37"/>
  <c r="CA161" i="37" s="1"/>
  <c r="U161" i="37" s="1"/>
  <c r="BY53" i="37"/>
  <c r="CD53" i="37" s="1"/>
  <c r="AA53" i="37" s="1"/>
  <c r="BW249" i="37"/>
  <c r="CB249" i="37" s="1"/>
  <c r="W249" i="37" s="1"/>
  <c r="BX161" i="37"/>
  <c r="CC161" i="37" s="1"/>
  <c r="Y161" i="37" s="1"/>
  <c r="BU90" i="37"/>
  <c r="BZ90" i="37" s="1"/>
  <c r="S90" i="37" s="1"/>
  <c r="AG90" i="37" s="1"/>
  <c r="BX102" i="37"/>
  <c r="CC102" i="37" s="1"/>
  <c r="Y102" i="37" s="1"/>
  <c r="BW90" i="37"/>
  <c r="CB90" i="37" s="1"/>
  <c r="W90" i="37" s="1"/>
  <c r="BU82" i="37"/>
  <c r="BZ82" i="37" s="1"/>
  <c r="S82" i="37" s="1"/>
  <c r="BY90" i="37"/>
  <c r="CD90" i="37" s="1"/>
  <c r="AA90" i="37" s="1"/>
  <c r="BX82" i="37"/>
  <c r="CC82" i="37" s="1"/>
  <c r="Y82" i="37" s="1"/>
  <c r="BY45" i="37"/>
  <c r="CD45" i="37" s="1"/>
  <c r="AA45" i="37" s="1"/>
  <c r="BW208" i="37"/>
  <c r="CB208" i="37" s="1"/>
  <c r="W208" i="37" s="1"/>
  <c r="BV158" i="37"/>
  <c r="CA158" i="37" s="1"/>
  <c r="U158" i="37" s="1"/>
  <c r="BU53" i="37"/>
  <c r="BZ53" i="37" s="1"/>
  <c r="S53" i="37" s="1"/>
  <c r="BV56" i="37"/>
  <c r="CA56" i="37" s="1"/>
  <c r="U56" i="37" s="1"/>
  <c r="BV199" i="37"/>
  <c r="CA199" i="37" s="1"/>
  <c r="U199" i="37" s="1"/>
  <c r="BW158" i="37"/>
  <c r="CB158" i="37" s="1"/>
  <c r="W158" i="37" s="1"/>
  <c r="BV53" i="37"/>
  <c r="CA53" i="37" s="1"/>
  <c r="U53" i="37" s="1"/>
  <c r="BU45" i="37"/>
  <c r="BZ45" i="37" s="1"/>
  <c r="S45" i="37" s="1"/>
  <c r="BY265" i="37"/>
  <c r="CD265" i="37" s="1"/>
  <c r="AA265" i="37" s="1"/>
  <c r="BX158" i="37"/>
  <c r="CC158" i="37" s="1"/>
  <c r="Y158" i="37" s="1"/>
  <c r="BU39" i="37"/>
  <c r="BZ39" i="37" s="1"/>
  <c r="S39" i="37" s="1"/>
  <c r="AG39" i="37" s="1"/>
  <c r="BW45" i="37"/>
  <c r="CB45" i="37" s="1"/>
  <c r="W45" i="37" s="1"/>
  <c r="BV265" i="37"/>
  <c r="CA265" i="37" s="1"/>
  <c r="U265" i="37" s="1"/>
  <c r="BY208" i="37"/>
  <c r="CD208" i="37" s="1"/>
  <c r="AA208" i="37" s="1"/>
  <c r="AB208" i="37" s="1"/>
  <c r="AK208" i="37" s="1"/>
  <c r="BU26" i="37"/>
  <c r="BZ26" i="37" s="1"/>
  <c r="S26" i="37" s="1"/>
  <c r="BW265" i="37"/>
  <c r="CB265" i="37" s="1"/>
  <c r="W265" i="37" s="1"/>
  <c r="BV26" i="37"/>
  <c r="CA26" i="37" s="1"/>
  <c r="U26" i="37" s="1"/>
  <c r="BU56" i="37"/>
  <c r="BZ56" i="37" s="1"/>
  <c r="S56" i="37" s="1"/>
  <c r="AG56" i="37" s="1"/>
  <c r="BX4" i="37"/>
  <c r="CC4" i="37" s="1"/>
  <c r="Y4" i="37" s="1"/>
  <c r="BW204" i="37"/>
  <c r="CB204" i="37" s="1"/>
  <c r="W204" i="37" s="1"/>
  <c r="BX53" i="37"/>
  <c r="CC53" i="37" s="1"/>
  <c r="Y53" i="37" s="1"/>
  <c r="BU251" i="37"/>
  <c r="BZ251" i="37" s="1"/>
  <c r="S251" i="37" s="1"/>
  <c r="AG251" i="37" s="1"/>
  <c r="BU204" i="37"/>
  <c r="BZ204" i="37" s="1"/>
  <c r="S204" i="37" s="1"/>
  <c r="BY152" i="37"/>
  <c r="CD152" i="37" s="1"/>
  <c r="AA152" i="37" s="1"/>
  <c r="BX251" i="37"/>
  <c r="CC251" i="37" s="1"/>
  <c r="Y251" i="37" s="1"/>
  <c r="BV251" i="37"/>
  <c r="CA251" i="37" s="1"/>
  <c r="U251" i="37" s="1"/>
  <c r="BV204" i="37"/>
  <c r="CA204" i="37" s="1"/>
  <c r="U204" i="37" s="1"/>
  <c r="BX92" i="37"/>
  <c r="CC92" i="37" s="1"/>
  <c r="Y92" i="37" s="1"/>
  <c r="BX5" i="37"/>
  <c r="CC5" i="37" s="1"/>
  <c r="Y5" i="37" s="1"/>
  <c r="BU265" i="37"/>
  <c r="BZ265" i="37" s="1"/>
  <c r="S265" i="37" s="1"/>
  <c r="AG265" i="37" s="1"/>
  <c r="BY243" i="37"/>
  <c r="CD243" i="37" s="1"/>
  <c r="AA243" i="37" s="1"/>
  <c r="BX204" i="37"/>
  <c r="CC204" i="37" s="1"/>
  <c r="Y204" i="37" s="1"/>
  <c r="BY162" i="37"/>
  <c r="CD162" i="37" s="1"/>
  <c r="AA162" i="37" s="1"/>
  <c r="BV82" i="37"/>
  <c r="CA82" i="37" s="1"/>
  <c r="U82" i="37" s="1"/>
  <c r="BY212" i="37"/>
  <c r="CD212" i="37" s="1"/>
  <c r="AA212" i="37" s="1"/>
  <c r="BU152" i="37"/>
  <c r="BZ152" i="37" s="1"/>
  <c r="S152" i="37" s="1"/>
  <c r="V152" i="37" s="1"/>
  <c r="AH152" i="37" s="1"/>
  <c r="BW95" i="37"/>
  <c r="CB95" i="37" s="1"/>
  <c r="W95" i="37" s="1"/>
  <c r="BW283" i="37"/>
  <c r="CB283" i="37" s="1"/>
  <c r="W283" i="37" s="1"/>
  <c r="BX216" i="37"/>
  <c r="CC216" i="37" s="1"/>
  <c r="Y216" i="37" s="1"/>
  <c r="Z216" i="37" s="1"/>
  <c r="AJ216" i="37" s="1"/>
  <c r="BW5" i="37"/>
  <c r="CB5" i="37" s="1"/>
  <c r="W5" i="37" s="1"/>
  <c r="BV283" i="37"/>
  <c r="CA283" i="37" s="1"/>
  <c r="U283" i="37" s="1"/>
  <c r="BV162" i="37"/>
  <c r="CA162" i="37" s="1"/>
  <c r="U162" i="37" s="1"/>
  <c r="BW152" i="37"/>
  <c r="CB152" i="37" s="1"/>
  <c r="W152" i="37" s="1"/>
  <c r="BU178" i="37"/>
  <c r="BZ178" i="37" s="1"/>
  <c r="S178" i="37" s="1"/>
  <c r="AG178" i="37" s="1"/>
  <c r="BX150" i="37"/>
  <c r="CC150" i="37" s="1"/>
  <c r="Y150" i="37" s="1"/>
  <c r="Z150" i="37" s="1"/>
  <c r="BX283" i="37"/>
  <c r="CC283" i="37" s="1"/>
  <c r="Y283" i="37" s="1"/>
  <c r="BV178" i="37"/>
  <c r="CA178" i="37" s="1"/>
  <c r="U178" i="37" s="1"/>
  <c r="BX145" i="37"/>
  <c r="CC145" i="37" s="1"/>
  <c r="Y145" i="37" s="1"/>
  <c r="Z145" i="37" s="1"/>
  <c r="AJ145" i="37" s="1"/>
  <c r="BU283" i="37"/>
  <c r="BZ283" i="37" s="1"/>
  <c r="S283" i="37" s="1"/>
  <c r="AG283" i="37" s="1"/>
  <c r="BX178" i="37"/>
  <c r="CC178" i="37" s="1"/>
  <c r="Y178" i="37" s="1"/>
  <c r="BV21" i="37"/>
  <c r="CA21" i="37" s="1"/>
  <c r="U21" i="37" s="1"/>
  <c r="BX39" i="37"/>
  <c r="CC39" i="37" s="1"/>
  <c r="Y39" i="37" s="1"/>
  <c r="BY54" i="37"/>
  <c r="CD54" i="37" s="1"/>
  <c r="AA54" i="37" s="1"/>
  <c r="BU266" i="37"/>
  <c r="BZ266" i="37" s="1"/>
  <c r="S266" i="37" s="1"/>
  <c r="BV216" i="37"/>
  <c r="CA216" i="37" s="1"/>
  <c r="U216" i="37" s="1"/>
  <c r="V216" i="37" s="1"/>
  <c r="AH216" i="37" s="1"/>
  <c r="BU162" i="37"/>
  <c r="BZ162" i="37" s="1"/>
  <c r="S162" i="37" s="1"/>
  <c r="BW178" i="37"/>
  <c r="CB178" i="37" s="1"/>
  <c r="W178" i="37" s="1"/>
  <c r="BX262" i="37"/>
  <c r="CC262" i="37" s="1"/>
  <c r="Y262" i="37" s="1"/>
  <c r="BW243" i="37"/>
  <c r="CB243" i="37" s="1"/>
  <c r="W243" i="37" s="1"/>
  <c r="BV155" i="37"/>
  <c r="CA155" i="37" s="1"/>
  <c r="U155" i="37" s="1"/>
  <c r="BU21" i="37"/>
  <c r="BZ21" i="37" s="1"/>
  <c r="S21" i="37" s="1"/>
  <c r="BV123" i="37"/>
  <c r="CA123" i="37" s="1"/>
  <c r="U123" i="37" s="1"/>
  <c r="V123" i="37" s="1"/>
  <c r="AH123" i="37" s="1"/>
  <c r="BW145" i="37"/>
  <c r="CB145" i="37" s="1"/>
  <c r="W145" i="37" s="1"/>
  <c r="X145" i="37" s="1"/>
  <c r="AI145" i="37" s="1"/>
  <c r="BX56" i="37"/>
  <c r="CC56" i="37" s="1"/>
  <c r="Y56" i="37" s="1"/>
  <c r="BU11" i="37"/>
  <c r="BZ11" i="37" s="1"/>
  <c r="S11" i="37" s="1"/>
  <c r="BV34" i="37"/>
  <c r="CA34" i="37" s="1"/>
  <c r="U34" i="37" s="1"/>
  <c r="BY26" i="37"/>
  <c r="CD26" i="37" s="1"/>
  <c r="AA26" i="37" s="1"/>
  <c r="BV243" i="37"/>
  <c r="CA243" i="37" s="1"/>
  <c r="U243" i="37" s="1"/>
  <c r="BW209" i="37"/>
  <c r="CB209" i="37" s="1"/>
  <c r="W209" i="37" s="1"/>
  <c r="X209" i="37" s="1"/>
  <c r="AI209" i="37" s="1"/>
  <c r="BW117" i="37"/>
  <c r="CB117" i="37" s="1"/>
  <c r="W117" i="37" s="1"/>
  <c r="X117" i="37" s="1"/>
  <c r="AI117" i="37" s="1"/>
  <c r="BU115" i="37"/>
  <c r="BZ115" i="37" s="1"/>
  <c r="S115" i="37" s="1"/>
  <c r="AG115" i="37" s="1"/>
  <c r="BV51" i="37"/>
  <c r="CA51" i="37" s="1"/>
  <c r="U51" i="37" s="1"/>
  <c r="V51" i="37" s="1"/>
  <c r="AH51" i="37" s="1"/>
  <c r="BV4" i="37"/>
  <c r="CA4" i="37" s="1"/>
  <c r="U4" i="37" s="1"/>
  <c r="BW39" i="37"/>
  <c r="CB39" i="37" s="1"/>
  <c r="W39" i="37" s="1"/>
  <c r="BW79" i="37"/>
  <c r="CB79" i="37" s="1"/>
  <c r="W79" i="37" s="1"/>
  <c r="X79" i="37" s="1"/>
  <c r="AI79" i="37" s="1"/>
  <c r="BW212" i="37"/>
  <c r="CB212" i="37" s="1"/>
  <c r="W212" i="37" s="1"/>
  <c r="BW199" i="37"/>
  <c r="CB199" i="37" s="1"/>
  <c r="W199" i="37" s="1"/>
  <c r="BU199" i="37"/>
  <c r="BZ199" i="37" s="1"/>
  <c r="S199" i="37" s="1"/>
  <c r="BU276" i="37"/>
  <c r="BZ276" i="37" s="1"/>
  <c r="S276" i="37" s="1"/>
  <c r="BX212" i="37"/>
  <c r="CC212" i="37" s="1"/>
  <c r="Y212" i="37" s="1"/>
  <c r="BY185" i="37"/>
  <c r="CD185" i="37" s="1"/>
  <c r="AA185" i="37" s="1"/>
  <c r="BU69" i="37"/>
  <c r="BZ69" i="37" s="1"/>
  <c r="S69" i="37" s="1"/>
  <c r="AG69" i="37" s="1"/>
  <c r="BX120" i="37"/>
  <c r="CC120" i="37" s="1"/>
  <c r="Y120" i="37" s="1"/>
  <c r="BU212" i="37"/>
  <c r="BZ212" i="37" s="1"/>
  <c r="S212" i="37" s="1"/>
  <c r="BV148" i="37"/>
  <c r="CA148" i="37" s="1"/>
  <c r="U148" i="37" s="1"/>
  <c r="BW190" i="37"/>
  <c r="CB190" i="37" s="1"/>
  <c r="W190" i="37" s="1"/>
  <c r="BY108" i="37"/>
  <c r="CD108" i="37" s="1"/>
  <c r="AA108" i="37" s="1"/>
  <c r="BW69" i="37"/>
  <c r="CB69" i="37" s="1"/>
  <c r="W69" i="37" s="1"/>
  <c r="BY279" i="37"/>
  <c r="CD279" i="37" s="1"/>
  <c r="AA279" i="37" s="1"/>
  <c r="BU185" i="37"/>
  <c r="BZ185" i="37" s="1"/>
  <c r="S185" i="37" s="1"/>
  <c r="AG185" i="37" s="1"/>
  <c r="BY190" i="37"/>
  <c r="CD190" i="37" s="1"/>
  <c r="AA190" i="37" s="1"/>
  <c r="BW202" i="37"/>
  <c r="CB202" i="37" s="1"/>
  <c r="W202" i="37" s="1"/>
  <c r="BY129" i="37"/>
  <c r="CD129" i="37" s="1"/>
  <c r="AA129" i="37" s="1"/>
  <c r="BY202" i="37"/>
  <c r="CD202" i="37" s="1"/>
  <c r="AA202" i="37" s="1"/>
  <c r="BU148" i="37"/>
  <c r="BZ148" i="37" s="1"/>
  <c r="S148" i="37" s="1"/>
  <c r="BW255" i="37"/>
  <c r="CB255" i="37" s="1"/>
  <c r="W255" i="37" s="1"/>
  <c r="BU96" i="37"/>
  <c r="BZ96" i="37" s="1"/>
  <c r="S96" i="37" s="1"/>
  <c r="AG96" i="37" s="1"/>
  <c r="BX269" i="37"/>
  <c r="CC269" i="37" s="1"/>
  <c r="Y269" i="37" s="1"/>
  <c r="BU255" i="37"/>
  <c r="BZ255" i="37" s="1"/>
  <c r="S255" i="37" s="1"/>
  <c r="AG255" i="37" s="1"/>
  <c r="BV202" i="37"/>
  <c r="CA202" i="37" s="1"/>
  <c r="U202" i="37" s="1"/>
  <c r="V202" i="37" s="1"/>
  <c r="AH202" i="37" s="1"/>
  <c r="BX190" i="37"/>
  <c r="CC190" i="37" s="1"/>
  <c r="Y190" i="37" s="1"/>
  <c r="BW134" i="37"/>
  <c r="CB134" i="37" s="1"/>
  <c r="W134" i="37" s="1"/>
  <c r="BX96" i="37"/>
  <c r="CC96" i="37" s="1"/>
  <c r="Y96" i="37" s="1"/>
  <c r="BV255" i="37"/>
  <c r="CA255" i="37" s="1"/>
  <c r="U255" i="37" s="1"/>
  <c r="BW120" i="37"/>
  <c r="CB120" i="37" s="1"/>
  <c r="W120" i="37" s="1"/>
  <c r="BW96" i="37"/>
  <c r="CB96" i="37" s="1"/>
  <c r="W96" i="37" s="1"/>
  <c r="BY21" i="37"/>
  <c r="CD21" i="37" s="1"/>
  <c r="AA21" i="37" s="1"/>
  <c r="BX255" i="37"/>
  <c r="CC255" i="37" s="1"/>
  <c r="Y255" i="37" s="1"/>
  <c r="BW137" i="37"/>
  <c r="CB137" i="37" s="1"/>
  <c r="W137" i="37" s="1"/>
  <c r="BW129" i="37"/>
  <c r="CB129" i="37" s="1"/>
  <c r="W129" i="37" s="1"/>
  <c r="BU181" i="37"/>
  <c r="BZ181" i="37" s="1"/>
  <c r="S181" i="37" s="1"/>
  <c r="BU190" i="37"/>
  <c r="BZ190" i="37" s="1"/>
  <c r="S190" i="37" s="1"/>
  <c r="BV269" i="37"/>
  <c r="CA269" i="37" s="1"/>
  <c r="U269" i="37" s="1"/>
  <c r="BY206" i="37"/>
  <c r="CD206" i="37" s="1"/>
  <c r="AA206" i="37" s="1"/>
  <c r="BX57" i="37"/>
  <c r="CC57" i="37" s="1"/>
  <c r="Y57" i="37" s="1"/>
  <c r="BY138" i="37"/>
  <c r="CD138" i="37" s="1"/>
  <c r="AA138" i="37" s="1"/>
  <c r="AB138" i="37" s="1"/>
  <c r="AK138" i="37" s="1"/>
  <c r="BV170" i="37"/>
  <c r="CA170" i="37" s="1"/>
  <c r="U170" i="37" s="1"/>
  <c r="V170" i="37" s="1"/>
  <c r="AH170" i="37" s="1"/>
  <c r="BX276" i="37"/>
  <c r="CC276" i="37" s="1"/>
  <c r="Y276" i="37" s="1"/>
  <c r="BV129" i="37"/>
  <c r="CA129" i="37" s="1"/>
  <c r="U129" i="37" s="1"/>
  <c r="BW269" i="37"/>
  <c r="CB269" i="37" s="1"/>
  <c r="W269" i="37" s="1"/>
  <c r="BY240" i="37"/>
  <c r="CD240" i="37" s="1"/>
  <c r="AA240" i="37" s="1"/>
  <c r="AB240" i="37" s="1"/>
  <c r="AK240" i="37" s="1"/>
  <c r="BV120" i="37"/>
  <c r="CA120" i="37" s="1"/>
  <c r="U120" i="37" s="1"/>
  <c r="BY115" i="37"/>
  <c r="CD115" i="37" s="1"/>
  <c r="AA115" i="37" s="1"/>
  <c r="BU129" i="37"/>
  <c r="BZ129" i="37" s="1"/>
  <c r="S129" i="37" s="1"/>
  <c r="BX148" i="37"/>
  <c r="CC148" i="37" s="1"/>
  <c r="Y148" i="37" s="1"/>
  <c r="BV79" i="37"/>
  <c r="CA79" i="37" s="1"/>
  <c r="U79" i="37" s="1"/>
  <c r="BY150" i="37"/>
  <c r="CD150" i="37" s="1"/>
  <c r="AA150" i="37" s="1"/>
  <c r="AB150" i="37" s="1"/>
  <c r="BY67" i="37"/>
  <c r="CD67" i="37" s="1"/>
  <c r="AA67" i="37" s="1"/>
  <c r="AB67" i="37" s="1"/>
  <c r="AK67" i="37" s="1"/>
  <c r="BU269" i="37"/>
  <c r="BZ269" i="37" s="1"/>
  <c r="S269" i="37" s="1"/>
  <c r="AG269" i="37" s="1"/>
  <c r="BY91" i="37"/>
  <c r="CD91" i="37" s="1"/>
  <c r="AA91" i="37" s="1"/>
  <c r="BW122" i="37"/>
  <c r="CB122" i="37" s="1"/>
  <c r="W122" i="37" s="1"/>
  <c r="X122" i="37" s="1"/>
  <c r="AI122" i="37" s="1"/>
  <c r="BU87" i="37"/>
  <c r="BZ87" i="37" s="1"/>
  <c r="S87" i="37" s="1"/>
  <c r="BY262" i="37"/>
  <c r="CD262" i="37" s="1"/>
  <c r="AA262" i="37" s="1"/>
  <c r="BV121" i="37"/>
  <c r="CA121" i="37" s="1"/>
  <c r="U121" i="37" s="1"/>
  <c r="BW87" i="37"/>
  <c r="CB87" i="37" s="1"/>
  <c r="W87" i="37" s="1"/>
  <c r="BY103" i="37"/>
  <c r="CD103" i="37" s="1"/>
  <c r="AA103" i="37" s="1"/>
  <c r="BU57" i="37"/>
  <c r="BZ57" i="37" s="1"/>
  <c r="S57" i="37" s="1"/>
  <c r="AG57" i="37" s="1"/>
  <c r="BY210" i="37"/>
  <c r="CD210" i="37" s="1"/>
  <c r="AA210" i="37" s="1"/>
  <c r="BU120" i="37"/>
  <c r="BZ120" i="37" s="1"/>
  <c r="S120" i="37" s="1"/>
  <c r="AG120" i="37" s="1"/>
  <c r="BX87" i="37"/>
  <c r="CC87" i="37" s="1"/>
  <c r="Y87" i="37" s="1"/>
  <c r="BY94" i="37"/>
  <c r="CD94" i="37" s="1"/>
  <c r="AA94" i="37" s="1"/>
  <c r="BV87" i="37"/>
  <c r="CA87" i="37" s="1"/>
  <c r="U87" i="37" s="1"/>
  <c r="BV29" i="37"/>
  <c r="CA29" i="37" s="1"/>
  <c r="U29" i="37" s="1"/>
  <c r="V29" i="37" s="1"/>
  <c r="AH29" i="37" s="1"/>
  <c r="BW9" i="37"/>
  <c r="CB9" i="37" s="1"/>
  <c r="W9" i="37" s="1"/>
  <c r="BU147" i="37"/>
  <c r="BZ147" i="37" s="1"/>
  <c r="S147" i="37" s="1"/>
  <c r="BV96" i="37"/>
  <c r="CA96" i="37" s="1"/>
  <c r="U96" i="37" s="1"/>
  <c r="BX291" i="37"/>
  <c r="CC291" i="37" s="1"/>
  <c r="Y291" i="37" s="1"/>
  <c r="Z291" i="37" s="1"/>
  <c r="AJ291" i="37" s="1"/>
  <c r="BX273" i="37"/>
  <c r="CC273" i="37" s="1"/>
  <c r="Y273" i="37" s="1"/>
  <c r="Z273" i="37" s="1"/>
  <c r="AJ273" i="37" s="1"/>
  <c r="BX121" i="37"/>
  <c r="CC121" i="37" s="1"/>
  <c r="Y121" i="37" s="1"/>
  <c r="BW31" i="37"/>
  <c r="CB31" i="37" s="1"/>
  <c r="W31" i="37" s="1"/>
  <c r="X31" i="37" s="1"/>
  <c r="AI31" i="37" s="1"/>
  <c r="BY133" i="37"/>
  <c r="CD133" i="37" s="1"/>
  <c r="AA133" i="37" s="1"/>
  <c r="BW276" i="37"/>
  <c r="CB276" i="37" s="1"/>
  <c r="W276" i="37" s="1"/>
  <c r="BW185" i="37"/>
  <c r="CB185" i="37" s="1"/>
  <c r="W185" i="37" s="1"/>
  <c r="BX19" i="37"/>
  <c r="CC19" i="37" s="1"/>
  <c r="Y19" i="37" s="1"/>
  <c r="BX185" i="37"/>
  <c r="CC185" i="37" s="1"/>
  <c r="Y185" i="37" s="1"/>
  <c r="BW103" i="37"/>
  <c r="CB103" i="37" s="1"/>
  <c r="W103" i="37" s="1"/>
  <c r="BW15" i="37"/>
  <c r="CB15" i="37" s="1"/>
  <c r="W15" i="37" s="1"/>
  <c r="BX42" i="37"/>
  <c r="CC42" i="37" s="1"/>
  <c r="Y42" i="37" s="1"/>
  <c r="Z42" i="37" s="1"/>
  <c r="AJ42" i="37" s="1"/>
  <c r="BV237" i="37"/>
  <c r="CA237" i="37" s="1"/>
  <c r="U237" i="37" s="1"/>
  <c r="V237" i="37" s="1"/>
  <c r="AH237" i="37" s="1"/>
  <c r="BW150" i="37"/>
  <c r="CB150" i="37" s="1"/>
  <c r="W150" i="37" s="1"/>
  <c r="X150" i="37" s="1"/>
  <c r="BW148" i="37"/>
  <c r="CB148" i="37" s="1"/>
  <c r="W148" i="37" s="1"/>
  <c r="BU73" i="37"/>
  <c r="BZ73" i="37" s="1"/>
  <c r="S73" i="37" s="1"/>
  <c r="AN73" i="37" s="1"/>
  <c r="BU103" i="37"/>
  <c r="BZ103" i="37" s="1"/>
  <c r="S103" i="37" s="1"/>
  <c r="BW237" i="37"/>
  <c r="CB237" i="37" s="1"/>
  <c r="W237" i="37" s="1"/>
  <c r="X237" i="37" s="1"/>
  <c r="AI237" i="37" s="1"/>
  <c r="BW275" i="37"/>
  <c r="CB275" i="37" s="1"/>
  <c r="W275" i="37" s="1"/>
  <c r="BX159" i="37"/>
  <c r="CC159" i="37" s="1"/>
  <c r="Y159" i="37" s="1"/>
  <c r="BV103" i="37"/>
  <c r="CA103" i="37" s="1"/>
  <c r="U103" i="37" s="1"/>
  <c r="BX237" i="37"/>
  <c r="CC237" i="37" s="1"/>
  <c r="Y237" i="37" s="1"/>
  <c r="Z237" i="37" s="1"/>
  <c r="AJ237" i="37" s="1"/>
  <c r="BW57" i="37"/>
  <c r="CB57" i="37" s="1"/>
  <c r="W57" i="37" s="1"/>
  <c r="BV137" i="37"/>
  <c r="CA137" i="37" s="1"/>
  <c r="U137" i="37" s="1"/>
  <c r="BW253" i="37"/>
  <c r="CB253" i="37" s="1"/>
  <c r="W253" i="37" s="1"/>
  <c r="X253" i="37" s="1"/>
  <c r="AI253" i="37" s="1"/>
  <c r="BU146" i="37"/>
  <c r="BZ146" i="37" s="1"/>
  <c r="S146" i="37" s="1"/>
  <c r="AG146" i="37" s="1"/>
  <c r="BU137" i="37"/>
  <c r="BZ137" i="37" s="1"/>
  <c r="S137" i="37" s="1"/>
  <c r="BX73" i="37"/>
  <c r="CC73" i="37" s="1"/>
  <c r="Y73" i="37" s="1"/>
  <c r="BW21" i="37"/>
  <c r="CB21" i="37" s="1"/>
  <c r="W21" i="37" s="1"/>
  <c r="BX119" i="37"/>
  <c r="CC119" i="37" s="1"/>
  <c r="Y119" i="37" s="1"/>
  <c r="Z119" i="37" s="1"/>
  <c r="AJ119" i="37" s="1"/>
  <c r="BY213" i="37"/>
  <c r="CD213" i="37" s="1"/>
  <c r="AA213" i="37" s="1"/>
  <c r="BY131" i="37"/>
  <c r="CD131" i="37" s="1"/>
  <c r="AA131" i="37" s="1"/>
  <c r="BU213" i="37"/>
  <c r="BZ213" i="37" s="1"/>
  <c r="S213" i="37" s="1"/>
  <c r="BY260" i="37"/>
  <c r="CD260" i="37" s="1"/>
  <c r="AA260" i="37" s="1"/>
  <c r="BU232" i="37"/>
  <c r="BZ232" i="37" s="1"/>
  <c r="S232" i="37" s="1"/>
  <c r="BW149" i="37"/>
  <c r="CB149" i="37" s="1"/>
  <c r="W149" i="37" s="1"/>
  <c r="X149" i="37" s="1"/>
  <c r="AI149" i="37" s="1"/>
  <c r="BV80" i="37"/>
  <c r="CA80" i="37" s="1"/>
  <c r="U80" i="37" s="1"/>
  <c r="BX108" i="37"/>
  <c r="CC108" i="37" s="1"/>
  <c r="Y108" i="37" s="1"/>
  <c r="BU260" i="37"/>
  <c r="BZ260" i="37" s="1"/>
  <c r="S260" i="37" s="1"/>
  <c r="AG260" i="37" s="1"/>
  <c r="BV232" i="37"/>
  <c r="CA232" i="37" s="1"/>
  <c r="U232" i="37" s="1"/>
  <c r="BY277" i="37"/>
  <c r="CD277" i="37" s="1"/>
  <c r="AA277" i="37" s="1"/>
  <c r="BX232" i="37"/>
  <c r="CC232" i="37" s="1"/>
  <c r="Y232" i="37" s="1"/>
  <c r="BU192" i="37"/>
  <c r="BZ192" i="37" s="1"/>
  <c r="S192" i="37" s="1"/>
  <c r="AG192" i="37" s="1"/>
  <c r="BU134" i="37"/>
  <c r="BZ134" i="37" s="1"/>
  <c r="S134" i="37" s="1"/>
  <c r="BX36" i="37"/>
  <c r="CC36" i="37" s="1"/>
  <c r="Y36" i="37" s="1"/>
  <c r="BY27" i="37"/>
  <c r="CD27" i="37" s="1"/>
  <c r="AA27" i="37" s="1"/>
  <c r="BU277" i="37"/>
  <c r="BZ277" i="37" s="1"/>
  <c r="S277" i="37" s="1"/>
  <c r="AG277" i="37" s="1"/>
  <c r="BW232" i="37"/>
  <c r="CB232" i="37" s="1"/>
  <c r="W232" i="37" s="1"/>
  <c r="BU182" i="37"/>
  <c r="BZ182" i="37" s="1"/>
  <c r="S182" i="37" s="1"/>
  <c r="AB281" i="37"/>
  <c r="BV277" i="37"/>
  <c r="CA277" i="37" s="1"/>
  <c r="U277" i="37" s="1"/>
  <c r="BU210" i="37"/>
  <c r="BZ210" i="37" s="1"/>
  <c r="S210" i="37" s="1"/>
  <c r="BW210" i="37"/>
  <c r="CB210" i="37" s="1"/>
  <c r="W210" i="37" s="1"/>
  <c r="BV177" i="37"/>
  <c r="CA177" i="37" s="1"/>
  <c r="U177" i="37" s="1"/>
  <c r="BY146" i="37"/>
  <c r="CD146" i="37" s="1"/>
  <c r="AA146" i="37" s="1"/>
  <c r="BY122" i="37"/>
  <c r="CD122" i="37" s="1"/>
  <c r="AA122" i="37" s="1"/>
  <c r="AB122" i="37" s="1"/>
  <c r="AK122" i="37" s="1"/>
  <c r="BW277" i="37"/>
  <c r="CB277" i="37" s="1"/>
  <c r="W277" i="37" s="1"/>
  <c r="BW182" i="37"/>
  <c r="CB182" i="37" s="1"/>
  <c r="W182" i="37" s="1"/>
  <c r="BV131" i="37"/>
  <c r="CA131" i="37" s="1"/>
  <c r="U131" i="37" s="1"/>
  <c r="BW141" i="37"/>
  <c r="CB141" i="37" s="1"/>
  <c r="W141" i="37" s="1"/>
  <c r="BY80" i="37"/>
  <c r="CD80" i="37" s="1"/>
  <c r="AA80" i="37" s="1"/>
  <c r="BV31" i="37"/>
  <c r="CA31" i="37" s="1"/>
  <c r="U31" i="37" s="1"/>
  <c r="V31" i="37" s="1"/>
  <c r="AH31" i="37" s="1"/>
  <c r="BW27" i="37"/>
  <c r="CB27" i="37" s="1"/>
  <c r="W27" i="37" s="1"/>
  <c r="BU14" i="37"/>
  <c r="BZ14" i="37" s="1"/>
  <c r="S14" i="37" s="1"/>
  <c r="BY149" i="37"/>
  <c r="CD149" i="37" s="1"/>
  <c r="AA149" i="37" s="1"/>
  <c r="AB149" i="37" s="1"/>
  <c r="AK149" i="37" s="1"/>
  <c r="BW228" i="37"/>
  <c r="CB228" i="37" s="1"/>
  <c r="W228" i="37" s="1"/>
  <c r="BV142" i="37"/>
  <c r="CA142" i="37" s="1"/>
  <c r="U142" i="37" s="1"/>
  <c r="V142" i="37" s="1"/>
  <c r="AH142" i="37" s="1"/>
  <c r="BU27" i="37"/>
  <c r="BZ27" i="37" s="1"/>
  <c r="S27" i="37" s="1"/>
  <c r="BX244" i="37"/>
  <c r="CC244" i="37" s="1"/>
  <c r="Y244" i="37" s="1"/>
  <c r="V281" i="37"/>
  <c r="BU229" i="37"/>
  <c r="BZ229" i="37" s="1"/>
  <c r="S229" i="37" s="1"/>
  <c r="BU177" i="37"/>
  <c r="BZ177" i="37" s="1"/>
  <c r="S177" i="37" s="1"/>
  <c r="AG177" i="37" s="1"/>
  <c r="BY176" i="37"/>
  <c r="CD176" i="37" s="1"/>
  <c r="AA176" i="37" s="1"/>
  <c r="BV27" i="37"/>
  <c r="CA27" i="37" s="1"/>
  <c r="U27" i="37" s="1"/>
  <c r="BV229" i="37"/>
  <c r="CA229" i="37" s="1"/>
  <c r="U229" i="37" s="1"/>
  <c r="BX123" i="37"/>
  <c r="CC123" i="37" s="1"/>
  <c r="Y123" i="37" s="1"/>
  <c r="Z123" i="37" s="1"/>
  <c r="AJ123" i="37" s="1"/>
  <c r="BY38" i="37"/>
  <c r="CD38" i="37" s="1"/>
  <c r="AA38" i="37" s="1"/>
  <c r="BX253" i="37"/>
  <c r="CC253" i="37" s="1"/>
  <c r="Y253" i="37" s="1"/>
  <c r="Z253" i="37" s="1"/>
  <c r="AJ253" i="37" s="1"/>
  <c r="BX229" i="37"/>
  <c r="CC229" i="37" s="1"/>
  <c r="Y229" i="37" s="1"/>
  <c r="BW192" i="37"/>
  <c r="CB192" i="37" s="1"/>
  <c r="W192" i="37" s="1"/>
  <c r="BY134" i="37"/>
  <c r="CD134" i="37" s="1"/>
  <c r="AA134" i="37" s="1"/>
  <c r="BU80" i="37"/>
  <c r="BZ80" i="37" s="1"/>
  <c r="S80" i="37" s="1"/>
  <c r="BV210" i="37"/>
  <c r="CA210" i="37" s="1"/>
  <c r="U210" i="37" s="1"/>
  <c r="BX137" i="37"/>
  <c r="CC137" i="37" s="1"/>
  <c r="Y137" i="37" s="1"/>
  <c r="BX228" i="37"/>
  <c r="CC228" i="37" s="1"/>
  <c r="Y228" i="37" s="1"/>
  <c r="BW200" i="37"/>
  <c r="CB200" i="37" s="1"/>
  <c r="W200" i="37" s="1"/>
  <c r="BV244" i="37"/>
  <c r="CA244" i="37" s="1"/>
  <c r="U244" i="37" s="1"/>
  <c r="BV149" i="37"/>
  <c r="CA149" i="37" s="1"/>
  <c r="U149" i="37" s="1"/>
  <c r="V149" i="37" s="1"/>
  <c r="AH149" i="37" s="1"/>
  <c r="BX134" i="37"/>
  <c r="CC134" i="37" s="1"/>
  <c r="Y134" i="37" s="1"/>
  <c r="BW50" i="37"/>
  <c r="CB50" i="37" s="1"/>
  <c r="W50" i="37" s="1"/>
  <c r="BY31" i="37"/>
  <c r="CD31" i="37" s="1"/>
  <c r="AA31" i="37" s="1"/>
  <c r="AB31" i="37" s="1"/>
  <c r="AK31" i="37" s="1"/>
  <c r="BU244" i="37"/>
  <c r="BZ244" i="37" s="1"/>
  <c r="S244" i="37" s="1"/>
  <c r="BV213" i="37"/>
  <c r="CA213" i="37" s="1"/>
  <c r="U213" i="37" s="1"/>
  <c r="BW80" i="37"/>
  <c r="CB80" i="37" s="1"/>
  <c r="W80" i="37" s="1"/>
  <c r="BV256" i="37"/>
  <c r="CA256" i="37" s="1"/>
  <c r="U256" i="37" s="1"/>
  <c r="V256" i="37" s="1"/>
  <c r="BW213" i="37"/>
  <c r="CB213" i="37" s="1"/>
  <c r="W213" i="37" s="1"/>
  <c r="BW176" i="37"/>
  <c r="CB176" i="37" s="1"/>
  <c r="W176" i="37" s="1"/>
  <c r="BY82" i="37"/>
  <c r="CD82" i="37" s="1"/>
  <c r="AA82" i="37" s="1"/>
  <c r="BX50" i="37"/>
  <c r="CC50" i="37" s="1"/>
  <c r="Y50" i="37" s="1"/>
  <c r="BX222" i="37"/>
  <c r="CC222" i="37" s="1"/>
  <c r="Y222" i="37" s="1"/>
  <c r="Z222" i="37" s="1"/>
  <c r="AJ222" i="37" s="1"/>
  <c r="BX260" i="37"/>
  <c r="CC260" i="37" s="1"/>
  <c r="Y260" i="37" s="1"/>
  <c r="BW244" i="37"/>
  <c r="CB244" i="37" s="1"/>
  <c r="W244" i="37" s="1"/>
  <c r="BW131" i="37"/>
  <c r="CB131" i="37" s="1"/>
  <c r="W131" i="37" s="1"/>
  <c r="BU95" i="37"/>
  <c r="BZ95" i="37" s="1"/>
  <c r="S95" i="37" s="1"/>
  <c r="BU50" i="37"/>
  <c r="BZ50" i="37" s="1"/>
  <c r="S50" i="37" s="1"/>
  <c r="AG50" i="37" s="1"/>
  <c r="BY128" i="37"/>
  <c r="CD128" i="37" s="1"/>
  <c r="AA128" i="37" s="1"/>
  <c r="BY222" i="37"/>
  <c r="CD222" i="37" s="1"/>
  <c r="AA222" i="37" s="1"/>
  <c r="AB222" i="37" s="1"/>
  <c r="AK222" i="37" s="1"/>
  <c r="BW142" i="37"/>
  <c r="CB142" i="37" s="1"/>
  <c r="W142" i="37" s="1"/>
  <c r="BX149" i="37"/>
  <c r="CC149" i="37" s="1"/>
  <c r="Y149" i="37" s="1"/>
  <c r="Z149" i="37" s="1"/>
  <c r="AJ149" i="37" s="1"/>
  <c r="BV95" i="37"/>
  <c r="CA95" i="37" s="1"/>
  <c r="U95" i="37" s="1"/>
  <c r="BV50" i="37"/>
  <c r="CA50" i="37" s="1"/>
  <c r="U50" i="37" s="1"/>
  <c r="V50" i="37" s="1"/>
  <c r="AH50" i="37" s="1"/>
  <c r="BX31" i="37"/>
  <c r="CC31" i="37" s="1"/>
  <c r="Y31" i="37" s="1"/>
  <c r="Z31" i="37" s="1"/>
  <c r="AJ31" i="37" s="1"/>
  <c r="BV287" i="37"/>
  <c r="CA287" i="37" s="1"/>
  <c r="U287" i="37" s="1"/>
  <c r="BU287" i="37"/>
  <c r="BZ287" i="37" s="1"/>
  <c r="S287" i="37" s="1"/>
  <c r="AG287" i="37" s="1"/>
  <c r="BX275" i="37"/>
  <c r="CC275" i="37" s="1"/>
  <c r="Y275" i="37" s="1"/>
  <c r="BY145" i="37"/>
  <c r="CD145" i="37" s="1"/>
  <c r="AA145" i="37" s="1"/>
  <c r="AB145" i="37" s="1"/>
  <c r="AK145" i="37" s="1"/>
  <c r="BW126" i="37"/>
  <c r="CB126" i="37" s="1"/>
  <c r="W126" i="37" s="1"/>
  <c r="BX95" i="37"/>
  <c r="CC95" i="37" s="1"/>
  <c r="Y95" i="37" s="1"/>
  <c r="BW49" i="37"/>
  <c r="CB49" i="37" s="1"/>
  <c r="W49" i="37" s="1"/>
  <c r="BW20" i="37"/>
  <c r="CB20" i="37" s="1"/>
  <c r="W20" i="37" s="1"/>
  <c r="BY10" i="37"/>
  <c r="CD10" i="37" s="1"/>
  <c r="AA10" i="37" s="1"/>
  <c r="AB10" i="37" s="1"/>
  <c r="AK10" i="37" s="1"/>
  <c r="BV150" i="37"/>
  <c r="CA150" i="37" s="1"/>
  <c r="U150" i="37" s="1"/>
  <c r="V150" i="37" s="1"/>
  <c r="BW88" i="37"/>
  <c r="CB88" i="37" s="1"/>
  <c r="W88" i="37" s="1"/>
  <c r="X88" i="37" s="1"/>
  <c r="AI88" i="37" s="1"/>
  <c r="BU15" i="37"/>
  <c r="BZ15" i="37" s="1"/>
  <c r="S15" i="37" s="1"/>
  <c r="BX9" i="37"/>
  <c r="CC9" i="37" s="1"/>
  <c r="Y9" i="37" s="1"/>
  <c r="BU9" i="37"/>
  <c r="BZ9" i="37" s="1"/>
  <c r="S9" i="37" s="1"/>
  <c r="BW215" i="37"/>
  <c r="CB215" i="37" s="1"/>
  <c r="W215" i="37" s="1"/>
  <c r="BY197" i="37"/>
  <c r="CD197" i="37" s="1"/>
  <c r="AA197" i="37" s="1"/>
  <c r="BX182" i="37"/>
  <c r="CC182" i="37" s="1"/>
  <c r="Y182" i="37" s="1"/>
  <c r="BY7" i="37"/>
  <c r="CD7" i="37" s="1"/>
  <c r="AA7" i="37" s="1"/>
  <c r="AB7" i="37" s="1"/>
  <c r="AK7" i="37" s="1"/>
  <c r="BV14" i="37"/>
  <c r="CA14" i="37" s="1"/>
  <c r="U14" i="37" s="1"/>
  <c r="BU264" i="37"/>
  <c r="BZ264" i="37" s="1"/>
  <c r="S264" i="37" s="1"/>
  <c r="AG264" i="37" s="1"/>
  <c r="BV240" i="37"/>
  <c r="CA240" i="37" s="1"/>
  <c r="U240" i="37" s="1"/>
  <c r="V240" i="37" s="1"/>
  <c r="AH240" i="37" s="1"/>
  <c r="BU228" i="37"/>
  <c r="BZ228" i="37" s="1"/>
  <c r="S228" i="37" s="1"/>
  <c r="BV176" i="37"/>
  <c r="CA176" i="37" s="1"/>
  <c r="U176" i="37" s="1"/>
  <c r="BU158" i="37"/>
  <c r="BZ158" i="37" s="1"/>
  <c r="S158" i="37" s="1"/>
  <c r="AG158" i="37" s="1"/>
  <c r="BX29" i="37"/>
  <c r="CC29" i="37" s="1"/>
  <c r="Y29" i="37" s="1"/>
  <c r="BW287" i="37"/>
  <c r="CB287" i="37" s="1"/>
  <c r="W287" i="37" s="1"/>
  <c r="BW240" i="37"/>
  <c r="CB240" i="37" s="1"/>
  <c r="W240" i="37" s="1"/>
  <c r="X240" i="37" s="1"/>
  <c r="AI240" i="37" s="1"/>
  <c r="BY199" i="37"/>
  <c r="CD199" i="37" s="1"/>
  <c r="AA199" i="37" s="1"/>
  <c r="BY147" i="37"/>
  <c r="CD147" i="37" s="1"/>
  <c r="AA147" i="37" s="1"/>
  <c r="BV49" i="37"/>
  <c r="CA49" i="37" s="1"/>
  <c r="U49" i="37" s="1"/>
  <c r="BU243" i="37"/>
  <c r="BZ243" i="37" s="1"/>
  <c r="S243" i="37" s="1"/>
  <c r="BX266" i="37"/>
  <c r="CC266" i="37" s="1"/>
  <c r="Y266" i="37" s="1"/>
  <c r="BV89" i="37"/>
  <c r="CA89" i="37" s="1"/>
  <c r="U89" i="37" s="1"/>
  <c r="BU128" i="37"/>
  <c r="BZ128" i="37" s="1"/>
  <c r="S128" i="37" s="1"/>
  <c r="BW36" i="37"/>
  <c r="CB36" i="37" s="1"/>
  <c r="W36" i="37" s="1"/>
  <c r="BY29" i="37"/>
  <c r="CD29" i="37" s="1"/>
  <c r="AA29" i="37" s="1"/>
  <c r="AB29" i="37" s="1"/>
  <c r="AK29" i="37" s="1"/>
  <c r="BX14" i="37"/>
  <c r="CC14" i="37" s="1"/>
  <c r="Y14" i="37" s="1"/>
  <c r="BX268" i="37"/>
  <c r="CC268" i="37" s="1"/>
  <c r="Y268" i="37" s="1"/>
  <c r="BW282" i="37"/>
  <c r="CB282" i="37" s="1"/>
  <c r="W282" i="37" s="1"/>
  <c r="BX240" i="37"/>
  <c r="CC240" i="37" s="1"/>
  <c r="Y240" i="37" s="1"/>
  <c r="Z240" i="37" s="1"/>
  <c r="AJ240" i="37" s="1"/>
  <c r="BW177" i="37"/>
  <c r="CB177" i="37" s="1"/>
  <c r="W177" i="37" s="1"/>
  <c r="BY192" i="37"/>
  <c r="CD192" i="37" s="1"/>
  <c r="AA192" i="37" s="1"/>
  <c r="BW147" i="37"/>
  <c r="CB147" i="37" s="1"/>
  <c r="W147" i="37" s="1"/>
  <c r="BU106" i="37"/>
  <c r="BZ106" i="37" s="1"/>
  <c r="S106" i="37" s="1"/>
  <c r="AG106" i="37" s="1"/>
  <c r="BV128" i="37"/>
  <c r="CA128" i="37" s="1"/>
  <c r="U128" i="37" s="1"/>
  <c r="BY124" i="37"/>
  <c r="CD124" i="37" s="1"/>
  <c r="AA124" i="37" s="1"/>
  <c r="AN240" i="37"/>
  <c r="AU240" i="37"/>
  <c r="T240" i="37"/>
  <c r="AP125" i="37"/>
  <c r="AW125" i="37"/>
  <c r="BC125" i="37"/>
  <c r="BB76" i="37"/>
  <c r="AV76" i="37"/>
  <c r="AO76" i="37"/>
  <c r="AC76" i="37"/>
  <c r="AP76" i="37"/>
  <c r="BC76" i="37"/>
  <c r="AW76" i="37"/>
  <c r="AQ76" i="37"/>
  <c r="BD76" i="37"/>
  <c r="AX76" i="37"/>
  <c r="AO51" i="37"/>
  <c r="BB51" i="37"/>
  <c r="AV51" i="37"/>
  <c r="AN273" i="37"/>
  <c r="X273" i="37"/>
  <c r="AI273" i="37" s="1"/>
  <c r="T273" i="37"/>
  <c r="AU273" i="37"/>
  <c r="AU42" i="37"/>
  <c r="AN42" i="37"/>
  <c r="T42" i="37"/>
  <c r="AR104" i="37"/>
  <c r="AY104" i="37"/>
  <c r="AR125" i="37"/>
  <c r="AY125" i="37"/>
  <c r="AN88" i="37"/>
  <c r="T88" i="37"/>
  <c r="AU88" i="37"/>
  <c r="X289" i="37"/>
  <c r="AI289" i="37" s="1"/>
  <c r="V289" i="37"/>
  <c r="AH289" i="37" s="1"/>
  <c r="AN289" i="37"/>
  <c r="AB289" i="37"/>
  <c r="AK289" i="37" s="1"/>
  <c r="Z289" i="37"/>
  <c r="AJ289" i="37" s="1"/>
  <c r="T289" i="37"/>
  <c r="AU289" i="37"/>
  <c r="V219" i="37"/>
  <c r="AH219" i="37" s="1"/>
  <c r="T219" i="37"/>
  <c r="AN219" i="37"/>
  <c r="AB219" i="37"/>
  <c r="AK219" i="37" s="1"/>
  <c r="Z219" i="37"/>
  <c r="AJ219" i="37" s="1"/>
  <c r="X219" i="37"/>
  <c r="AI219" i="37" s="1"/>
  <c r="AU219" i="37"/>
  <c r="AN77" i="37"/>
  <c r="AB77" i="37"/>
  <c r="AK77" i="37" s="1"/>
  <c r="T77" i="37"/>
  <c r="AU77" i="37"/>
  <c r="BX66" i="37"/>
  <c r="CC66" i="37" s="1"/>
  <c r="Y66" i="37" s="1"/>
  <c r="BW66" i="37"/>
  <c r="CB66" i="37" s="1"/>
  <c r="W66" i="37" s="1"/>
  <c r="BU66" i="37"/>
  <c r="BZ66" i="37" s="1"/>
  <c r="S66" i="37" s="1"/>
  <c r="AG66" i="37" s="1"/>
  <c r="BV66" i="37"/>
  <c r="CA66" i="37" s="1"/>
  <c r="U66" i="37" s="1"/>
  <c r="BV23" i="37"/>
  <c r="CA23" i="37" s="1"/>
  <c r="U23" i="37" s="1"/>
  <c r="BY23" i="37"/>
  <c r="CD23" i="37" s="1"/>
  <c r="AA23" i="37" s="1"/>
  <c r="X270" i="37"/>
  <c r="AI270" i="37" s="1"/>
  <c r="V270" i="37"/>
  <c r="AH270" i="37" s="1"/>
  <c r="AU270" i="37"/>
  <c r="AN270" i="37"/>
  <c r="AB270" i="37"/>
  <c r="AK270" i="37" s="1"/>
  <c r="Z270" i="37"/>
  <c r="AJ270" i="37" s="1"/>
  <c r="T270" i="37"/>
  <c r="AN211" i="37"/>
  <c r="AU211" i="37"/>
  <c r="AB211" i="37"/>
  <c r="AK211" i="37" s="1"/>
  <c r="Z211" i="37"/>
  <c r="AJ211" i="37" s="1"/>
  <c r="X211" i="37"/>
  <c r="AI211" i="37" s="1"/>
  <c r="V211" i="37"/>
  <c r="AH211" i="37" s="1"/>
  <c r="T211" i="37"/>
  <c r="AB114" i="37"/>
  <c r="AK114" i="37" s="1"/>
  <c r="V114" i="37"/>
  <c r="AH114" i="37" s="1"/>
  <c r="AU114" i="37"/>
  <c r="AN114" i="37"/>
  <c r="Z114" i="37"/>
  <c r="AJ114" i="37" s="1"/>
  <c r="X114" i="37"/>
  <c r="AI114" i="37" s="1"/>
  <c r="T114" i="37"/>
  <c r="BY273" i="37"/>
  <c r="CD273" i="37" s="1"/>
  <c r="AA273" i="37" s="1"/>
  <c r="AB273" i="37" s="1"/>
  <c r="AK273" i="37" s="1"/>
  <c r="V195" i="37"/>
  <c r="AH195" i="37" s="1"/>
  <c r="X195" i="37"/>
  <c r="AI195" i="37" s="1"/>
  <c r="T195" i="37"/>
  <c r="AU195" i="37"/>
  <c r="AN195" i="37"/>
  <c r="AB195" i="37"/>
  <c r="AK195" i="37" s="1"/>
  <c r="Z195" i="37"/>
  <c r="AJ195" i="37" s="1"/>
  <c r="AN145" i="37"/>
  <c r="V145" i="37"/>
  <c r="AH145" i="37" s="1"/>
  <c r="T145" i="37"/>
  <c r="AU145" i="37"/>
  <c r="AU123" i="37"/>
  <c r="AN123" i="37"/>
  <c r="AB123" i="37"/>
  <c r="AK123" i="37" s="1"/>
  <c r="T123" i="37"/>
  <c r="T139" i="37"/>
  <c r="AB139" i="37"/>
  <c r="AK139" i="37" s="1"/>
  <c r="Z139" i="37"/>
  <c r="AJ139" i="37" s="1"/>
  <c r="X139" i="37"/>
  <c r="AI139" i="37" s="1"/>
  <c r="V139" i="37"/>
  <c r="AH139" i="37" s="1"/>
  <c r="AU139" i="37"/>
  <c r="AN139" i="37"/>
  <c r="T74" i="37"/>
  <c r="AU74" i="37"/>
  <c r="AB74" i="37"/>
  <c r="AK74" i="37" s="1"/>
  <c r="Z74" i="37"/>
  <c r="AJ74" i="37" s="1"/>
  <c r="X74" i="37"/>
  <c r="AI74" i="37" s="1"/>
  <c r="V74" i="37"/>
  <c r="AH74" i="37" s="1"/>
  <c r="AN74" i="37"/>
  <c r="AU30" i="37"/>
  <c r="AN30" i="37"/>
  <c r="AB30" i="37"/>
  <c r="AK30" i="37" s="1"/>
  <c r="Z30" i="37"/>
  <c r="AJ30" i="37" s="1"/>
  <c r="X30" i="37"/>
  <c r="AI30" i="37" s="1"/>
  <c r="V30" i="37"/>
  <c r="AH30" i="37" s="1"/>
  <c r="T30" i="37"/>
  <c r="AO104" i="37"/>
  <c r="BB104" i="37"/>
  <c r="AV104" i="37"/>
  <c r="BY24" i="37"/>
  <c r="CD24" i="37" s="1"/>
  <c r="AA24" i="37" s="1"/>
  <c r="BX24" i="37"/>
  <c r="CC24" i="37" s="1"/>
  <c r="Y24" i="37" s="1"/>
  <c r="BU24" i="37"/>
  <c r="BZ24" i="37" s="1"/>
  <c r="S24" i="37" s="1"/>
  <c r="AG24" i="37" s="1"/>
  <c r="BW10" i="37"/>
  <c r="CB10" i="37" s="1"/>
  <c r="W10" i="37" s="1"/>
  <c r="X10" i="37" s="1"/>
  <c r="AI10" i="37" s="1"/>
  <c r="AB225" i="37"/>
  <c r="AK225" i="37" s="1"/>
  <c r="Z225" i="37"/>
  <c r="AJ225" i="37" s="1"/>
  <c r="X225" i="37"/>
  <c r="AI225" i="37" s="1"/>
  <c r="V225" i="37"/>
  <c r="AH225" i="37" s="1"/>
  <c r="T225" i="37"/>
  <c r="AU225" i="37"/>
  <c r="AN225" i="37"/>
  <c r="BY236" i="37"/>
  <c r="CD236" i="37" s="1"/>
  <c r="AA236" i="37" s="1"/>
  <c r="BX236" i="37"/>
  <c r="CC236" i="37" s="1"/>
  <c r="Y236" i="37" s="1"/>
  <c r="BW236" i="37"/>
  <c r="CB236" i="37" s="1"/>
  <c r="W236" i="37" s="1"/>
  <c r="BV236" i="37"/>
  <c r="CA236" i="37" s="1"/>
  <c r="U236" i="37" s="1"/>
  <c r="BU236" i="37"/>
  <c r="BZ236" i="37" s="1"/>
  <c r="S236" i="37" s="1"/>
  <c r="AG236" i="37" s="1"/>
  <c r="AN170" i="37"/>
  <c r="AB170" i="37"/>
  <c r="AK170" i="37" s="1"/>
  <c r="Z170" i="37"/>
  <c r="AJ170" i="37" s="1"/>
  <c r="X170" i="37"/>
  <c r="AI170" i="37" s="1"/>
  <c r="T170" i="37"/>
  <c r="AU170" i="37"/>
  <c r="X153" i="37"/>
  <c r="AI153" i="37" s="1"/>
  <c r="AN153" i="37"/>
  <c r="AB153" i="37"/>
  <c r="AK153" i="37" s="1"/>
  <c r="Z153" i="37"/>
  <c r="AJ153" i="37" s="1"/>
  <c r="V153" i="37"/>
  <c r="AH153" i="37" s="1"/>
  <c r="T153" i="37"/>
  <c r="AU153" i="37"/>
  <c r="T149" i="37"/>
  <c r="AU149" i="37"/>
  <c r="AN149" i="37"/>
  <c r="AU67" i="37"/>
  <c r="AN67" i="37"/>
  <c r="Z67" i="37"/>
  <c r="AJ67" i="37" s="1"/>
  <c r="X67" i="37"/>
  <c r="AI67" i="37" s="1"/>
  <c r="T67" i="37"/>
  <c r="AQ104" i="37"/>
  <c r="BD104" i="37"/>
  <c r="AX104" i="37"/>
  <c r="BW40" i="37"/>
  <c r="CB40" i="37" s="1"/>
  <c r="W40" i="37" s="1"/>
  <c r="BV40" i="37"/>
  <c r="CA40" i="37" s="1"/>
  <c r="U40" i="37" s="1"/>
  <c r="BU40" i="37"/>
  <c r="BZ40" i="37" s="1"/>
  <c r="S40" i="37" s="1"/>
  <c r="AG40" i="37" s="1"/>
  <c r="BX294" i="37"/>
  <c r="CC294" i="37" s="1"/>
  <c r="Y294" i="37" s="1"/>
  <c r="BV273" i="37"/>
  <c r="CA273" i="37" s="1"/>
  <c r="U273" i="37" s="1"/>
  <c r="V273" i="37" s="1"/>
  <c r="AH273" i="37" s="1"/>
  <c r="BU282" i="37"/>
  <c r="BZ282" i="37" s="1"/>
  <c r="S282" i="37" s="1"/>
  <c r="AG282" i="37" s="1"/>
  <c r="AU216" i="37"/>
  <c r="AN216" i="37"/>
  <c r="AB216" i="37"/>
  <c r="AK216" i="37" s="1"/>
  <c r="X216" i="37"/>
  <c r="AI216" i="37" s="1"/>
  <c r="T216" i="37"/>
  <c r="V143" i="37"/>
  <c r="AH143" i="37" s="1"/>
  <c r="AN143" i="37"/>
  <c r="AB143" i="37"/>
  <c r="AK143" i="37" s="1"/>
  <c r="Z143" i="37"/>
  <c r="AJ143" i="37" s="1"/>
  <c r="X143" i="37"/>
  <c r="AI143" i="37" s="1"/>
  <c r="T143" i="37"/>
  <c r="AU143" i="37"/>
  <c r="BX105" i="37"/>
  <c r="CC105" i="37" s="1"/>
  <c r="Y105" i="37" s="1"/>
  <c r="BW105" i="37"/>
  <c r="CB105" i="37" s="1"/>
  <c r="W105" i="37" s="1"/>
  <c r="BY105" i="37"/>
  <c r="CD105" i="37" s="1"/>
  <c r="AA105" i="37" s="1"/>
  <c r="AU38" i="37"/>
  <c r="AN38" i="37"/>
  <c r="Z38" i="37"/>
  <c r="AJ38" i="37" s="1"/>
  <c r="X38" i="37"/>
  <c r="AI38" i="37" s="1"/>
  <c r="V38" i="37"/>
  <c r="AH38" i="37" s="1"/>
  <c r="BY60" i="37"/>
  <c r="CD60" i="37" s="1"/>
  <c r="AA60" i="37" s="1"/>
  <c r="BW60" i="37"/>
  <c r="CB60" i="37" s="1"/>
  <c r="W60" i="37" s="1"/>
  <c r="BV60" i="37"/>
  <c r="CA60" i="37" s="1"/>
  <c r="U60" i="37" s="1"/>
  <c r="BU60" i="37"/>
  <c r="BZ60" i="37" s="1"/>
  <c r="S60" i="37" s="1"/>
  <c r="AG60" i="37" s="1"/>
  <c r="BW23" i="37"/>
  <c r="CB23" i="37" s="1"/>
  <c r="W23" i="37" s="1"/>
  <c r="X23" i="37" s="1"/>
  <c r="AI23" i="37" s="1"/>
  <c r="BY258" i="37"/>
  <c r="CD258" i="37" s="1"/>
  <c r="AA258" i="37" s="1"/>
  <c r="BU258" i="37"/>
  <c r="BZ258" i="37" s="1"/>
  <c r="S258" i="37" s="1"/>
  <c r="AG258" i="37" s="1"/>
  <c r="BW258" i="37"/>
  <c r="CB258" i="37" s="1"/>
  <c r="W258" i="37" s="1"/>
  <c r="BX258" i="37"/>
  <c r="CC258" i="37" s="1"/>
  <c r="Y258" i="37" s="1"/>
  <c r="BV258" i="37"/>
  <c r="CA258" i="37" s="1"/>
  <c r="U258" i="37" s="1"/>
  <c r="BV282" i="37"/>
  <c r="CA282" i="37" s="1"/>
  <c r="U282" i="37" s="1"/>
  <c r="AN251" i="37"/>
  <c r="T286" i="37"/>
  <c r="AB286" i="37"/>
  <c r="AK286" i="37" s="1"/>
  <c r="Z286" i="37"/>
  <c r="AJ286" i="37" s="1"/>
  <c r="X286" i="37"/>
  <c r="AI286" i="37" s="1"/>
  <c r="V286" i="37"/>
  <c r="AH286" i="37" s="1"/>
  <c r="AU286" i="37"/>
  <c r="AN286" i="37"/>
  <c r="Z233" i="37"/>
  <c r="AJ233" i="37" s="1"/>
  <c r="X233" i="37"/>
  <c r="AI233" i="37" s="1"/>
  <c r="V233" i="37"/>
  <c r="AH233" i="37" s="1"/>
  <c r="T233" i="37"/>
  <c r="AU233" i="37"/>
  <c r="AN233" i="37"/>
  <c r="AB233" i="37"/>
  <c r="AK233" i="37" s="1"/>
  <c r="V175" i="37"/>
  <c r="AH175" i="37" s="1"/>
  <c r="T175" i="37"/>
  <c r="AU175" i="37"/>
  <c r="AN175" i="37"/>
  <c r="AB175" i="37"/>
  <c r="AK175" i="37" s="1"/>
  <c r="Z175" i="37"/>
  <c r="AJ175" i="37" s="1"/>
  <c r="X175" i="37"/>
  <c r="AI175" i="37" s="1"/>
  <c r="AU222" i="37"/>
  <c r="T222" i="37"/>
  <c r="AN222" i="37"/>
  <c r="AN95" i="37"/>
  <c r="BV47" i="37"/>
  <c r="CA47" i="37" s="1"/>
  <c r="U47" i="37" s="1"/>
  <c r="T10" i="37"/>
  <c r="AU10" i="37"/>
  <c r="AN10" i="37"/>
  <c r="BY42" i="37"/>
  <c r="CD42" i="37" s="1"/>
  <c r="AA42" i="37" s="1"/>
  <c r="AB42" i="37" s="1"/>
  <c r="AK42" i="37" s="1"/>
  <c r="BX33" i="37"/>
  <c r="CC33" i="37" s="1"/>
  <c r="Y33" i="37" s="1"/>
  <c r="BW33" i="37"/>
  <c r="CB33" i="37" s="1"/>
  <c r="W33" i="37" s="1"/>
  <c r="BV33" i="37"/>
  <c r="CA33" i="37" s="1"/>
  <c r="U33" i="37" s="1"/>
  <c r="BU33" i="37"/>
  <c r="BZ33" i="37" s="1"/>
  <c r="S33" i="37" s="1"/>
  <c r="AG33" i="37" s="1"/>
  <c r="AB191" i="37"/>
  <c r="AK191" i="37" s="1"/>
  <c r="AN191" i="37"/>
  <c r="Z191" i="37"/>
  <c r="AJ191" i="37" s="1"/>
  <c r="X191" i="37"/>
  <c r="AI191" i="37" s="1"/>
  <c r="V191" i="37"/>
  <c r="AH191" i="37" s="1"/>
  <c r="T191" i="37"/>
  <c r="AU191" i="37"/>
  <c r="X111" i="37"/>
  <c r="AI111" i="37" s="1"/>
  <c r="V111" i="37"/>
  <c r="AH111" i="37" s="1"/>
  <c r="AU111" i="37"/>
  <c r="AN111" i="37"/>
  <c r="AB111" i="37"/>
  <c r="AK111" i="37" s="1"/>
  <c r="Z111" i="37"/>
  <c r="AJ111" i="37" s="1"/>
  <c r="T111" i="37"/>
  <c r="AU73" i="37"/>
  <c r="BV10" i="37"/>
  <c r="CA10" i="37" s="1"/>
  <c r="U10" i="37" s="1"/>
  <c r="V10" i="37" s="1"/>
  <c r="AH10" i="37" s="1"/>
  <c r="BX282" i="37"/>
  <c r="CC282" i="37" s="1"/>
  <c r="Y282" i="37" s="1"/>
  <c r="AP280" i="37"/>
  <c r="BC280" i="37"/>
  <c r="AW280" i="37"/>
  <c r="X274" i="37"/>
  <c r="AI274" i="37" s="1"/>
  <c r="V274" i="37"/>
  <c r="AH274" i="37" s="1"/>
  <c r="AU274" i="37"/>
  <c r="AN274" i="37"/>
  <c r="AB274" i="37"/>
  <c r="AK274" i="37" s="1"/>
  <c r="Z274" i="37"/>
  <c r="AJ274" i="37" s="1"/>
  <c r="T274" i="37"/>
  <c r="AW281" i="37"/>
  <c r="AP281" i="37"/>
  <c r="BC281" i="37"/>
  <c r="T201" i="37"/>
  <c r="AU201" i="37"/>
  <c r="AN201" i="37"/>
  <c r="AB201" i="37"/>
  <c r="AK201" i="37" s="1"/>
  <c r="Z201" i="37"/>
  <c r="AJ201" i="37" s="1"/>
  <c r="X201" i="37"/>
  <c r="AI201" i="37" s="1"/>
  <c r="V201" i="37"/>
  <c r="AH201" i="37" s="1"/>
  <c r="AB179" i="37"/>
  <c r="AK179" i="37" s="1"/>
  <c r="Z179" i="37"/>
  <c r="AJ179" i="37" s="1"/>
  <c r="X179" i="37"/>
  <c r="AI179" i="37" s="1"/>
  <c r="V179" i="37"/>
  <c r="AH179" i="37" s="1"/>
  <c r="T179" i="37"/>
  <c r="AU179" i="37"/>
  <c r="AN179" i="37"/>
  <c r="AN119" i="37"/>
  <c r="AB119" i="37"/>
  <c r="AK119" i="37" s="1"/>
  <c r="X119" i="37"/>
  <c r="AI119" i="37" s="1"/>
  <c r="V119" i="37"/>
  <c r="AH119" i="37" s="1"/>
  <c r="T119" i="37"/>
  <c r="AU119" i="37"/>
  <c r="Z93" i="37"/>
  <c r="AJ93" i="37" s="1"/>
  <c r="X93" i="37"/>
  <c r="AI93" i="37" s="1"/>
  <c r="T93" i="37"/>
  <c r="AU93" i="37"/>
  <c r="AN93" i="37"/>
  <c r="V93" i="37"/>
  <c r="AH93" i="37" s="1"/>
  <c r="AB140" i="37"/>
  <c r="AK140" i="37" s="1"/>
  <c r="Z140" i="37"/>
  <c r="AJ140" i="37" s="1"/>
  <c r="X140" i="37"/>
  <c r="AI140" i="37" s="1"/>
  <c r="V140" i="37"/>
  <c r="AH140" i="37" s="1"/>
  <c r="T140" i="37"/>
  <c r="AU140" i="37"/>
  <c r="AN140" i="37"/>
  <c r="AU107" i="37"/>
  <c r="AN107" i="37"/>
  <c r="AB107" i="37"/>
  <c r="AK107" i="37" s="1"/>
  <c r="Z107" i="37"/>
  <c r="AJ107" i="37" s="1"/>
  <c r="T107" i="37"/>
  <c r="V112" i="37"/>
  <c r="AH112" i="37" s="1"/>
  <c r="T112" i="37"/>
  <c r="AU112" i="37"/>
  <c r="X112" i="37"/>
  <c r="AI112" i="37" s="1"/>
  <c r="AN112" i="37"/>
  <c r="Z112" i="37"/>
  <c r="AJ112" i="37" s="1"/>
  <c r="AB112" i="37"/>
  <c r="AK112" i="37" s="1"/>
  <c r="BX47" i="37"/>
  <c r="CC47" i="37" s="1"/>
  <c r="Y47" i="37" s="1"/>
  <c r="BY88" i="37"/>
  <c r="CD88" i="37" s="1"/>
  <c r="AA88" i="37" s="1"/>
  <c r="AB88" i="37" s="1"/>
  <c r="AK88" i="37" s="1"/>
  <c r="BW24" i="37"/>
  <c r="CB24" i="37" s="1"/>
  <c r="W24" i="37" s="1"/>
  <c r="BX296" i="37"/>
  <c r="CC296" i="37" s="1"/>
  <c r="Y296" i="37" s="1"/>
  <c r="BW296" i="37"/>
  <c r="CB296" i="37" s="1"/>
  <c r="W296" i="37" s="1"/>
  <c r="BV296" i="37"/>
  <c r="CA296" i="37" s="1"/>
  <c r="U296" i="37" s="1"/>
  <c r="BU296" i="37"/>
  <c r="BZ296" i="37" s="1"/>
  <c r="S296" i="37" s="1"/>
  <c r="AG296" i="37" s="1"/>
  <c r="AX281" i="37"/>
  <c r="AQ281" i="37"/>
  <c r="BD281" i="37"/>
  <c r="AN246" i="37"/>
  <c r="X246" i="37"/>
  <c r="AI246" i="37" s="1"/>
  <c r="V246" i="37"/>
  <c r="AH246" i="37" s="1"/>
  <c r="T246" i="37"/>
  <c r="AU246" i="37"/>
  <c r="AU247" i="37"/>
  <c r="T184" i="37"/>
  <c r="AU184" i="37"/>
  <c r="AN184" i="37"/>
  <c r="AB184" i="37"/>
  <c r="AK184" i="37" s="1"/>
  <c r="Z184" i="37"/>
  <c r="AJ184" i="37" s="1"/>
  <c r="X184" i="37"/>
  <c r="AI184" i="37" s="1"/>
  <c r="V184" i="37"/>
  <c r="AH184" i="37" s="1"/>
  <c r="AN118" i="37"/>
  <c r="AB118" i="37"/>
  <c r="AK118" i="37" s="1"/>
  <c r="V118" i="37"/>
  <c r="AH118" i="37" s="1"/>
  <c r="T118" i="37"/>
  <c r="AU118" i="37"/>
  <c r="X118" i="37"/>
  <c r="AI118" i="37" s="1"/>
  <c r="Z118" i="37"/>
  <c r="AJ118" i="37" s="1"/>
  <c r="AU85" i="37"/>
  <c r="X85" i="37"/>
  <c r="AI85" i="37" s="1"/>
  <c r="T85" i="37"/>
  <c r="AN85" i="37"/>
  <c r="AB85" i="37"/>
  <c r="AK85" i="37" s="1"/>
  <c r="V85" i="37"/>
  <c r="AH85" i="37" s="1"/>
  <c r="Z85" i="37"/>
  <c r="AJ85" i="37" s="1"/>
  <c r="Z79" i="37"/>
  <c r="AJ79" i="37" s="1"/>
  <c r="V79" i="37"/>
  <c r="AH79" i="37" s="1"/>
  <c r="T79" i="37"/>
  <c r="AU79" i="37"/>
  <c r="AN79" i="37"/>
  <c r="AB79" i="37"/>
  <c r="AK79" i="37" s="1"/>
  <c r="BX15" i="37"/>
  <c r="CC15" i="37" s="1"/>
  <c r="Y15" i="37" s="1"/>
  <c r="BB32" i="37"/>
  <c r="AV32" i="37"/>
  <c r="AO32" i="37"/>
  <c r="BY37" i="37"/>
  <c r="CD37" i="37" s="1"/>
  <c r="AA37" i="37" s="1"/>
  <c r="BW294" i="37"/>
  <c r="CB294" i="37" s="1"/>
  <c r="W294" i="37" s="1"/>
  <c r="BU263" i="37"/>
  <c r="BZ263" i="37" s="1"/>
  <c r="S263" i="37" s="1"/>
  <c r="AG263" i="37" s="1"/>
  <c r="BU124" i="37"/>
  <c r="BZ124" i="37" s="1"/>
  <c r="S124" i="37" s="1"/>
  <c r="AG124" i="37" s="1"/>
  <c r="AB130" i="37"/>
  <c r="AK130" i="37" s="1"/>
  <c r="T130" i="37"/>
  <c r="AU130" i="37"/>
  <c r="AN130" i="37"/>
  <c r="Z130" i="37"/>
  <c r="AJ130" i="37" s="1"/>
  <c r="V130" i="37"/>
  <c r="AH130" i="37" s="1"/>
  <c r="X130" i="37"/>
  <c r="AI130" i="37" s="1"/>
  <c r="BV88" i="37"/>
  <c r="CA88" i="37" s="1"/>
  <c r="U88" i="37" s="1"/>
  <c r="V88" i="37" s="1"/>
  <c r="AH88" i="37" s="1"/>
  <c r="BY106" i="37"/>
  <c r="CD106" i="37" s="1"/>
  <c r="AA106" i="37" s="1"/>
  <c r="AY32" i="37"/>
  <c r="AR32" i="37"/>
  <c r="BY28" i="37"/>
  <c r="CD28" i="37" s="1"/>
  <c r="AA28" i="37" s="1"/>
  <c r="BV28" i="37"/>
  <c r="CA28" i="37" s="1"/>
  <c r="U28" i="37" s="1"/>
  <c r="BU28" i="37"/>
  <c r="BZ28" i="37" s="1"/>
  <c r="S28" i="37" s="1"/>
  <c r="AG28" i="37" s="1"/>
  <c r="AN293" i="37"/>
  <c r="AB293" i="37"/>
  <c r="AK293" i="37" s="1"/>
  <c r="Z293" i="37"/>
  <c r="AJ293" i="37" s="1"/>
  <c r="X293" i="37"/>
  <c r="AI293" i="37" s="1"/>
  <c r="V293" i="37"/>
  <c r="AH293" i="37" s="1"/>
  <c r="T293" i="37"/>
  <c r="AU293" i="37"/>
  <c r="BV263" i="37"/>
  <c r="CA263" i="37" s="1"/>
  <c r="U263" i="37" s="1"/>
  <c r="X227" i="37"/>
  <c r="AI227" i="37" s="1"/>
  <c r="V227" i="37"/>
  <c r="AH227" i="37" s="1"/>
  <c r="AB227" i="37"/>
  <c r="AK227" i="37" s="1"/>
  <c r="Z227" i="37"/>
  <c r="AJ227" i="37" s="1"/>
  <c r="T227" i="37"/>
  <c r="AU227" i="37"/>
  <c r="AN227" i="37"/>
  <c r="X205" i="37"/>
  <c r="AI205" i="37" s="1"/>
  <c r="AB205" i="37"/>
  <c r="AK205" i="37" s="1"/>
  <c r="Z205" i="37"/>
  <c r="AJ205" i="37" s="1"/>
  <c r="V205" i="37"/>
  <c r="AH205" i="37" s="1"/>
  <c r="T205" i="37"/>
  <c r="AU205" i="37"/>
  <c r="AN205" i="37"/>
  <c r="T122" i="37"/>
  <c r="AN122" i="37"/>
  <c r="Z122" i="37"/>
  <c r="AJ122" i="37" s="1"/>
  <c r="AU122" i="37"/>
  <c r="BU156" i="37"/>
  <c r="BZ156" i="37" s="1"/>
  <c r="S156" i="37" s="1"/>
  <c r="AG156" i="37" s="1"/>
  <c r="BW86" i="37"/>
  <c r="CB86" i="37" s="1"/>
  <c r="W86" i="37" s="1"/>
  <c r="V101" i="37"/>
  <c r="AH101" i="37" s="1"/>
  <c r="T101" i="37"/>
  <c r="AB101" i="37"/>
  <c r="AK101" i="37" s="1"/>
  <c r="X101" i="37"/>
  <c r="AI101" i="37" s="1"/>
  <c r="AU101" i="37"/>
  <c r="AN101" i="37"/>
  <c r="AN29" i="37"/>
  <c r="Z29" i="37"/>
  <c r="AJ29" i="37" s="1"/>
  <c r="X29" i="37"/>
  <c r="AI29" i="37" s="1"/>
  <c r="T29" i="37"/>
  <c r="AU29" i="37"/>
  <c r="AR76" i="37"/>
  <c r="AY76" i="37"/>
  <c r="BX263" i="37"/>
  <c r="CC263" i="37" s="1"/>
  <c r="Y263" i="37" s="1"/>
  <c r="AN278" i="37"/>
  <c r="AB278" i="37"/>
  <c r="AK278" i="37" s="1"/>
  <c r="Z278" i="37"/>
  <c r="AJ278" i="37" s="1"/>
  <c r="X278" i="37"/>
  <c r="AI278" i="37" s="1"/>
  <c r="V278" i="37"/>
  <c r="AH278" i="37" s="1"/>
  <c r="T278" i="37"/>
  <c r="AU278" i="37"/>
  <c r="Z226" i="37"/>
  <c r="AJ226" i="37" s="1"/>
  <c r="X226" i="37"/>
  <c r="AI226" i="37" s="1"/>
  <c r="AU226" i="37"/>
  <c r="AN226" i="37"/>
  <c r="AB226" i="37"/>
  <c r="AK226" i="37" s="1"/>
  <c r="V226" i="37"/>
  <c r="AH226" i="37" s="1"/>
  <c r="T226" i="37"/>
  <c r="AO125" i="37"/>
  <c r="AV125" i="37"/>
  <c r="BB125" i="37"/>
  <c r="BV156" i="37"/>
  <c r="CA156" i="37" s="1"/>
  <c r="U156" i="37" s="1"/>
  <c r="BX136" i="37"/>
  <c r="CC136" i="37" s="1"/>
  <c r="Y136" i="37" s="1"/>
  <c r="X83" i="37"/>
  <c r="AI83" i="37" s="1"/>
  <c r="AB83" i="37"/>
  <c r="AK83" i="37" s="1"/>
  <c r="T83" i="37"/>
  <c r="AU83" i="37"/>
  <c r="AN83" i="37"/>
  <c r="BX88" i="37"/>
  <c r="CC88" i="37" s="1"/>
  <c r="Y88" i="37" s="1"/>
  <c r="Z88" i="37" s="1"/>
  <c r="AJ88" i="37" s="1"/>
  <c r="BW42" i="37"/>
  <c r="CB42" i="37" s="1"/>
  <c r="W42" i="37" s="1"/>
  <c r="X42" i="37" s="1"/>
  <c r="AI42" i="37" s="1"/>
  <c r="BY33" i="37"/>
  <c r="CD33" i="37" s="1"/>
  <c r="AA33" i="37" s="1"/>
  <c r="AB298" i="37"/>
  <c r="AK298" i="37" s="1"/>
  <c r="AN298" i="37"/>
  <c r="Z298" i="37"/>
  <c r="AJ298" i="37" s="1"/>
  <c r="X298" i="37"/>
  <c r="AI298" i="37" s="1"/>
  <c r="T298" i="37"/>
  <c r="AU298" i="37"/>
  <c r="T237" i="37"/>
  <c r="AU237" i="37"/>
  <c r="AB237" i="37"/>
  <c r="AK237" i="37" s="1"/>
  <c r="AN237" i="37"/>
  <c r="BW222" i="37"/>
  <c r="CB222" i="37" s="1"/>
  <c r="W222" i="37" s="1"/>
  <c r="X222" i="37" s="1"/>
  <c r="AI222" i="37" s="1"/>
  <c r="BX215" i="37"/>
  <c r="CC215" i="37" s="1"/>
  <c r="Y215" i="37" s="1"/>
  <c r="BY207" i="37"/>
  <c r="CD207" i="37" s="1"/>
  <c r="AA207" i="37" s="1"/>
  <c r="BV207" i="37"/>
  <c r="CA207" i="37" s="1"/>
  <c r="U207" i="37" s="1"/>
  <c r="BU207" i="37"/>
  <c r="BZ207" i="37" s="1"/>
  <c r="S207" i="37" s="1"/>
  <c r="AG207" i="37" s="1"/>
  <c r="BX207" i="37"/>
  <c r="CC207" i="37" s="1"/>
  <c r="Y207" i="37" s="1"/>
  <c r="AB178" i="37"/>
  <c r="AK178" i="37" s="1"/>
  <c r="Z178" i="37"/>
  <c r="AJ178" i="37" s="1"/>
  <c r="T178" i="37"/>
  <c r="AU178" i="37"/>
  <c r="AN178" i="37"/>
  <c r="BX156" i="37"/>
  <c r="CC156" i="37" s="1"/>
  <c r="Y156" i="37" s="1"/>
  <c r="BU136" i="37"/>
  <c r="BZ136" i="37" s="1"/>
  <c r="S136" i="37" s="1"/>
  <c r="AG136" i="37" s="1"/>
  <c r="T6" i="37"/>
  <c r="AU6" i="37"/>
  <c r="AN6" i="37"/>
  <c r="AB6" i="37"/>
  <c r="AK6" i="37" s="1"/>
  <c r="Z6" i="37"/>
  <c r="AJ6" i="37" s="1"/>
  <c r="X6" i="37"/>
  <c r="AI6" i="37" s="1"/>
  <c r="V6" i="37"/>
  <c r="AH6" i="37" s="1"/>
  <c r="Z82" i="37"/>
  <c r="AJ82" i="37" s="1"/>
  <c r="V82" i="37"/>
  <c r="AH82" i="37" s="1"/>
  <c r="AU82" i="37"/>
  <c r="AN82" i="37"/>
  <c r="X82" i="37"/>
  <c r="AI82" i="37" s="1"/>
  <c r="T231" i="37"/>
  <c r="AU231" i="37"/>
  <c r="AN231" i="37"/>
  <c r="AB231" i="37"/>
  <c r="AK231" i="37" s="1"/>
  <c r="BY13" i="37"/>
  <c r="CD13" i="37" s="1"/>
  <c r="AA13" i="37" s="1"/>
  <c r="BV13" i="37"/>
  <c r="CA13" i="37" s="1"/>
  <c r="U13" i="37" s="1"/>
  <c r="BU13" i="37"/>
  <c r="BZ13" i="37" s="1"/>
  <c r="S13" i="37" s="1"/>
  <c r="AG13" i="37" s="1"/>
  <c r="BV294" i="37"/>
  <c r="CA294" i="37" s="1"/>
  <c r="U294" i="37" s="1"/>
  <c r="AB238" i="37"/>
  <c r="AK238" i="37" s="1"/>
  <c r="Z238" i="37"/>
  <c r="AJ238" i="37" s="1"/>
  <c r="X238" i="37"/>
  <c r="AI238" i="37" s="1"/>
  <c r="V238" i="37"/>
  <c r="AH238" i="37" s="1"/>
  <c r="T238" i="37"/>
  <c r="AU238" i="37"/>
  <c r="AN238" i="37"/>
  <c r="AU163" i="37"/>
  <c r="V163" i="37"/>
  <c r="AH163" i="37" s="1"/>
  <c r="T163" i="37"/>
  <c r="AN163" i="37"/>
  <c r="AB163" i="37"/>
  <c r="AK163" i="37" s="1"/>
  <c r="Z163" i="37"/>
  <c r="AJ163" i="37" s="1"/>
  <c r="X163" i="37"/>
  <c r="AI163" i="37" s="1"/>
  <c r="AB177" i="37"/>
  <c r="AK177" i="37" s="1"/>
  <c r="V177" i="37"/>
  <c r="AH177" i="37" s="1"/>
  <c r="T177" i="37"/>
  <c r="AU177" i="37"/>
  <c r="AN177" i="37"/>
  <c r="BV136" i="37"/>
  <c r="CA136" i="37" s="1"/>
  <c r="U136" i="37" s="1"/>
  <c r="T127" i="37"/>
  <c r="AU127" i="37"/>
  <c r="AN127" i="37"/>
  <c r="AB127" i="37"/>
  <c r="AK127" i="37" s="1"/>
  <c r="Z127" i="37"/>
  <c r="AJ127" i="37" s="1"/>
  <c r="X127" i="37"/>
  <c r="AI127" i="37" s="1"/>
  <c r="V127" i="37"/>
  <c r="AH127" i="37" s="1"/>
  <c r="AN187" i="37"/>
  <c r="AB187" i="37"/>
  <c r="AK187" i="37" s="1"/>
  <c r="Z187" i="37"/>
  <c r="AJ187" i="37" s="1"/>
  <c r="V187" i="37"/>
  <c r="AH187" i="37" s="1"/>
  <c r="T187" i="37"/>
  <c r="AU187" i="37"/>
  <c r="BY20" i="37"/>
  <c r="CD20" i="37" s="1"/>
  <c r="AA20" i="37" s="1"/>
  <c r="BX20" i="37"/>
  <c r="CC20" i="37" s="1"/>
  <c r="Y20" i="37" s="1"/>
  <c r="BY66" i="37"/>
  <c r="CD66" i="37" s="1"/>
  <c r="AA66" i="37" s="1"/>
  <c r="BC32" i="37"/>
  <c r="AW32" i="37"/>
  <c r="AP32" i="37"/>
  <c r="AU146" i="37"/>
  <c r="AN146" i="37"/>
  <c r="Z146" i="37"/>
  <c r="AJ146" i="37" s="1"/>
  <c r="T146" i="37"/>
  <c r="AU271" i="37"/>
  <c r="X271" i="37"/>
  <c r="AI271" i="37" s="1"/>
  <c r="V271" i="37"/>
  <c r="AH271" i="37" s="1"/>
  <c r="T271" i="37"/>
  <c r="AN271" i="37"/>
  <c r="AB271" i="37"/>
  <c r="AK271" i="37" s="1"/>
  <c r="Z271" i="37"/>
  <c r="AJ271" i="37" s="1"/>
  <c r="BY263" i="37"/>
  <c r="CD263" i="37" s="1"/>
  <c r="AA263" i="37" s="1"/>
  <c r="V218" i="37"/>
  <c r="AH218" i="37" s="1"/>
  <c r="T218" i="37"/>
  <c r="Z218" i="37"/>
  <c r="AJ218" i="37" s="1"/>
  <c r="X218" i="37"/>
  <c r="AI218" i="37" s="1"/>
  <c r="AU218" i="37"/>
  <c r="AN218" i="37"/>
  <c r="BW197" i="37"/>
  <c r="CB197" i="37" s="1"/>
  <c r="W197" i="37" s="1"/>
  <c r="BY116" i="37"/>
  <c r="CD116" i="37" s="1"/>
  <c r="AA116" i="37" s="1"/>
  <c r="BY70" i="37"/>
  <c r="CD70" i="37" s="1"/>
  <c r="AA70" i="37" s="1"/>
  <c r="BX70" i="37"/>
  <c r="CC70" i="37" s="1"/>
  <c r="Y70" i="37" s="1"/>
  <c r="BV70" i="37"/>
  <c r="CA70" i="37" s="1"/>
  <c r="U70" i="37" s="1"/>
  <c r="BU70" i="37"/>
  <c r="BZ70" i="37" s="1"/>
  <c r="S70" i="37" s="1"/>
  <c r="AG70" i="37" s="1"/>
  <c r="BY126" i="37"/>
  <c r="CD126" i="37" s="1"/>
  <c r="AA126" i="37" s="1"/>
  <c r="BX60" i="37"/>
  <c r="CC60" i="37" s="1"/>
  <c r="Y60" i="37" s="1"/>
  <c r="BY59" i="37"/>
  <c r="CD59" i="37" s="1"/>
  <c r="AA59" i="37" s="1"/>
  <c r="BV59" i="37"/>
  <c r="CA59" i="37" s="1"/>
  <c r="U59" i="37" s="1"/>
  <c r="BU59" i="37"/>
  <c r="BZ59" i="37" s="1"/>
  <c r="S59" i="37" s="1"/>
  <c r="AG59" i="37" s="1"/>
  <c r="BX91" i="37"/>
  <c r="CC91" i="37" s="1"/>
  <c r="Y91" i="37" s="1"/>
  <c r="BV91" i="37"/>
  <c r="CA91" i="37" s="1"/>
  <c r="U91" i="37" s="1"/>
  <c r="BU91" i="37"/>
  <c r="BZ91" i="37" s="1"/>
  <c r="S91" i="37" s="1"/>
  <c r="AG91" i="37" s="1"/>
  <c r="BY296" i="37"/>
  <c r="CD296" i="37" s="1"/>
  <c r="AA296" i="37" s="1"/>
  <c r="BY235" i="37"/>
  <c r="CD235" i="37" s="1"/>
  <c r="AA235" i="37" s="1"/>
  <c r="BX235" i="37"/>
  <c r="CC235" i="37" s="1"/>
  <c r="Y235" i="37" s="1"/>
  <c r="BV235" i="37"/>
  <c r="CA235" i="37" s="1"/>
  <c r="U235" i="37" s="1"/>
  <c r="BU235" i="37"/>
  <c r="BZ235" i="37" s="1"/>
  <c r="S235" i="37" s="1"/>
  <c r="AG235" i="37" s="1"/>
  <c r="T198" i="37"/>
  <c r="AU198" i="37"/>
  <c r="AN198" i="37"/>
  <c r="AB198" i="37"/>
  <c r="AK198" i="37" s="1"/>
  <c r="Z198" i="37"/>
  <c r="AJ198" i="37" s="1"/>
  <c r="X198" i="37"/>
  <c r="AI198" i="37" s="1"/>
  <c r="V198" i="37"/>
  <c r="AH198" i="37" s="1"/>
  <c r="AB180" i="37"/>
  <c r="AK180" i="37" s="1"/>
  <c r="Z180" i="37"/>
  <c r="AJ180" i="37" s="1"/>
  <c r="X180" i="37"/>
  <c r="AI180" i="37" s="1"/>
  <c r="V180" i="37"/>
  <c r="AH180" i="37" s="1"/>
  <c r="T180" i="37"/>
  <c r="AU180" i="37"/>
  <c r="AN180" i="37"/>
  <c r="AN69" i="37"/>
  <c r="AB69" i="37"/>
  <c r="AK69" i="37" s="1"/>
  <c r="T69" i="37"/>
  <c r="AU69" i="37"/>
  <c r="BY113" i="37"/>
  <c r="CD113" i="37" s="1"/>
  <c r="AA113" i="37" s="1"/>
  <c r="BX113" i="37"/>
  <c r="CC113" i="37" s="1"/>
  <c r="Y113" i="37" s="1"/>
  <c r="BV113" i="37"/>
  <c r="CA113" i="37" s="1"/>
  <c r="U113" i="37" s="1"/>
  <c r="BU113" i="37"/>
  <c r="BZ113" i="37" s="1"/>
  <c r="S113" i="37" s="1"/>
  <c r="AG113" i="37" s="1"/>
  <c r="AN53" i="37"/>
  <c r="X53" i="37"/>
  <c r="AI53" i="37" s="1"/>
  <c r="AU53" i="37"/>
  <c r="AN50" i="37"/>
  <c r="AU50" i="37"/>
  <c r="AB50" i="37"/>
  <c r="AK50" i="37" s="1"/>
  <c r="T50" i="37"/>
  <c r="AB45" i="37"/>
  <c r="AK45" i="37" s="1"/>
  <c r="Z45" i="37"/>
  <c r="AJ45" i="37" s="1"/>
  <c r="V45" i="37"/>
  <c r="AH45" i="37" s="1"/>
  <c r="AU45" i="37"/>
  <c r="AN45" i="37"/>
  <c r="X45" i="37"/>
  <c r="AI45" i="37" s="1"/>
  <c r="Z138" i="37"/>
  <c r="AJ138" i="37" s="1"/>
  <c r="X138" i="37"/>
  <c r="AI138" i="37" s="1"/>
  <c r="V138" i="37"/>
  <c r="AH138" i="37" s="1"/>
  <c r="T138" i="37"/>
  <c r="AU138" i="37"/>
  <c r="AN138" i="37"/>
  <c r="AN223" i="37"/>
  <c r="AB223" i="37"/>
  <c r="AK223" i="37" s="1"/>
  <c r="AU223" i="37"/>
  <c r="Z223" i="37"/>
  <c r="AJ223" i="37" s="1"/>
  <c r="X223" i="37"/>
  <c r="AI223" i="37" s="1"/>
  <c r="V223" i="37"/>
  <c r="AH223" i="37" s="1"/>
  <c r="T223" i="37"/>
  <c r="AU117" i="37"/>
  <c r="AN117" i="37"/>
  <c r="AB117" i="37"/>
  <c r="AK117" i="37" s="1"/>
  <c r="V117" i="37"/>
  <c r="AH117" i="37" s="1"/>
  <c r="T117" i="37"/>
  <c r="X43" i="37"/>
  <c r="AI43" i="37" s="1"/>
  <c r="Z43" i="37"/>
  <c r="AJ43" i="37" s="1"/>
  <c r="T43" i="37"/>
  <c r="AU43" i="37"/>
  <c r="AN43" i="37"/>
  <c r="BY49" i="37"/>
  <c r="CD49" i="37" s="1"/>
  <c r="AA49" i="37" s="1"/>
  <c r="V291" i="37"/>
  <c r="AH291" i="37" s="1"/>
  <c r="T291" i="37"/>
  <c r="AU291" i="37"/>
  <c r="AN291" i="37"/>
  <c r="AB291" i="37"/>
  <c r="AK291" i="37" s="1"/>
  <c r="X291" i="37"/>
  <c r="AI291" i="37" s="1"/>
  <c r="AB284" i="37"/>
  <c r="AK284" i="37" s="1"/>
  <c r="Z284" i="37"/>
  <c r="AJ284" i="37" s="1"/>
  <c r="X284" i="37"/>
  <c r="AI284" i="37" s="1"/>
  <c r="V284" i="37"/>
  <c r="AH284" i="37" s="1"/>
  <c r="T284" i="37"/>
  <c r="AU284" i="37"/>
  <c r="AN284" i="37"/>
  <c r="X242" i="37"/>
  <c r="AI242" i="37" s="1"/>
  <c r="Z242" i="37"/>
  <c r="AJ242" i="37" s="1"/>
  <c r="T242" i="37"/>
  <c r="AU242" i="37"/>
  <c r="AN242" i="37"/>
  <c r="AU220" i="37"/>
  <c r="T220" i="37"/>
  <c r="V220" i="37"/>
  <c r="AH220" i="37" s="1"/>
  <c r="AN220" i="37"/>
  <c r="AB220" i="37"/>
  <c r="AK220" i="37" s="1"/>
  <c r="Z220" i="37"/>
  <c r="AJ220" i="37" s="1"/>
  <c r="X220" i="37"/>
  <c r="AI220" i="37" s="1"/>
  <c r="V183" i="37"/>
  <c r="AH183" i="37" s="1"/>
  <c r="T183" i="37"/>
  <c r="AN183" i="37"/>
  <c r="AB183" i="37"/>
  <c r="AK183" i="37" s="1"/>
  <c r="Z183" i="37"/>
  <c r="AJ183" i="37" s="1"/>
  <c r="X183" i="37"/>
  <c r="AI183" i="37" s="1"/>
  <c r="AU183" i="37"/>
  <c r="T173" i="37"/>
  <c r="AU173" i="37"/>
  <c r="AN173" i="37"/>
  <c r="AB173" i="37"/>
  <c r="AK173" i="37" s="1"/>
  <c r="Z173" i="37"/>
  <c r="AJ173" i="37" s="1"/>
  <c r="X173" i="37"/>
  <c r="AI173" i="37" s="1"/>
  <c r="V173" i="37"/>
  <c r="AH173" i="37" s="1"/>
  <c r="BX200" i="37"/>
  <c r="CC200" i="37" s="1"/>
  <c r="Y200" i="37" s="1"/>
  <c r="BX177" i="37"/>
  <c r="CC177" i="37" s="1"/>
  <c r="Y177" i="37" s="1"/>
  <c r="Z177" i="37" s="1"/>
  <c r="AJ177" i="37" s="1"/>
  <c r="AN109" i="37"/>
  <c r="AB109" i="37"/>
  <c r="AK109" i="37" s="1"/>
  <c r="Z109" i="37"/>
  <c r="AJ109" i="37" s="1"/>
  <c r="X109" i="37"/>
  <c r="AI109" i="37" s="1"/>
  <c r="V109" i="37"/>
  <c r="AH109" i="37" s="1"/>
  <c r="T109" i="37"/>
  <c r="AU109" i="37"/>
  <c r="X65" i="37"/>
  <c r="AI65" i="37" s="1"/>
  <c r="V65" i="37"/>
  <c r="AH65" i="37" s="1"/>
  <c r="AN65" i="37"/>
  <c r="AB65" i="37"/>
  <c r="AK65" i="37" s="1"/>
  <c r="Z65" i="37"/>
  <c r="AJ65" i="37" s="1"/>
  <c r="T65" i="37"/>
  <c r="AU65" i="37"/>
  <c r="V90" i="37"/>
  <c r="AH90" i="37" s="1"/>
  <c r="T90" i="37"/>
  <c r="AN90" i="37"/>
  <c r="X90" i="37"/>
  <c r="AI90" i="37" s="1"/>
  <c r="AU90" i="37"/>
  <c r="AB90" i="37"/>
  <c r="AK90" i="37" s="1"/>
  <c r="Z90" i="37"/>
  <c r="AJ90" i="37" s="1"/>
  <c r="BU20" i="37"/>
  <c r="BZ20" i="37" s="1"/>
  <c r="S20" i="37" s="1"/>
  <c r="AG20" i="37" s="1"/>
  <c r="BV42" i="37"/>
  <c r="CA42" i="37" s="1"/>
  <c r="U42" i="37" s="1"/>
  <c r="V42" i="37" s="1"/>
  <c r="AH42" i="37" s="1"/>
  <c r="AB14" i="37"/>
  <c r="AK14" i="37" s="1"/>
  <c r="AU14" i="37"/>
  <c r="AN14" i="37"/>
  <c r="AU81" i="37"/>
  <c r="AN81" i="37"/>
  <c r="AB81" i="37"/>
  <c r="AK81" i="37" s="1"/>
  <c r="Z81" i="37"/>
  <c r="AJ81" i="37" s="1"/>
  <c r="X81" i="37"/>
  <c r="AI81" i="37" s="1"/>
  <c r="V81" i="37"/>
  <c r="AH81" i="37" s="1"/>
  <c r="T81" i="37"/>
  <c r="T253" i="37"/>
  <c r="AU253" i="37"/>
  <c r="AN253" i="37"/>
  <c r="T209" i="37"/>
  <c r="AN209" i="37"/>
  <c r="AB209" i="37"/>
  <c r="AK209" i="37" s="1"/>
  <c r="Z209" i="37"/>
  <c r="AJ209" i="37" s="1"/>
  <c r="AU209" i="37"/>
  <c r="BV222" i="37"/>
  <c r="CA222" i="37" s="1"/>
  <c r="U222" i="37" s="1"/>
  <c r="V222" i="37" s="1"/>
  <c r="AH222" i="37" s="1"/>
  <c r="AL222" i="37" s="1"/>
  <c r="AM222" i="37" s="1"/>
  <c r="Z171" i="37"/>
  <c r="AJ171" i="37" s="1"/>
  <c r="X171" i="37"/>
  <c r="AI171" i="37" s="1"/>
  <c r="AN171" i="37"/>
  <c r="AB171" i="37"/>
  <c r="AK171" i="37" s="1"/>
  <c r="V171" i="37"/>
  <c r="AH171" i="37" s="1"/>
  <c r="T171" i="37"/>
  <c r="AU171" i="37"/>
  <c r="AB186" i="37"/>
  <c r="AK186" i="37" s="1"/>
  <c r="BU200" i="37"/>
  <c r="BZ200" i="37" s="1"/>
  <c r="S200" i="37" s="1"/>
  <c r="AG200" i="37" s="1"/>
  <c r="X161" i="37"/>
  <c r="AI161" i="37" s="1"/>
  <c r="V161" i="37"/>
  <c r="AH161" i="37" s="1"/>
  <c r="AN161" i="37"/>
  <c r="T161" i="37"/>
  <c r="AB158" i="37"/>
  <c r="AK158" i="37" s="1"/>
  <c r="V158" i="37"/>
  <c r="AH158" i="37" s="1"/>
  <c r="T158" i="37"/>
  <c r="AU158" i="37"/>
  <c r="AN158" i="37"/>
  <c r="BU116" i="37"/>
  <c r="BZ116" i="37" s="1"/>
  <c r="S116" i="37" s="1"/>
  <c r="AG116" i="37" s="1"/>
  <c r="BU126" i="37"/>
  <c r="BZ126" i="37" s="1"/>
  <c r="S126" i="37" s="1"/>
  <c r="AG126" i="37" s="1"/>
  <c r="AN63" i="37"/>
  <c r="AB63" i="37"/>
  <c r="AK63" i="37" s="1"/>
  <c r="Z63" i="37"/>
  <c r="AJ63" i="37" s="1"/>
  <c r="X63" i="37"/>
  <c r="AI63" i="37" s="1"/>
  <c r="T63" i="37"/>
  <c r="AU63" i="37"/>
  <c r="BV20" i="37"/>
  <c r="CA20" i="37" s="1"/>
  <c r="U20" i="37" s="1"/>
  <c r="AB11" i="37"/>
  <c r="AK11" i="37" s="1"/>
  <c r="X11" i="37"/>
  <c r="AI11" i="37" s="1"/>
  <c r="V11" i="37"/>
  <c r="AH11" i="37" s="1"/>
  <c r="AU11" i="37"/>
  <c r="AN11" i="37"/>
  <c r="T254" i="37"/>
  <c r="AU254" i="37"/>
  <c r="AN254" i="37"/>
  <c r="AB254" i="37"/>
  <c r="AK254" i="37" s="1"/>
  <c r="Z254" i="37"/>
  <c r="AJ254" i="37" s="1"/>
  <c r="V248" i="37"/>
  <c r="AH248" i="37" s="1"/>
  <c r="AU248" i="37"/>
  <c r="AN248" i="37"/>
  <c r="AB248" i="37"/>
  <c r="AK248" i="37" s="1"/>
  <c r="Z248" i="37"/>
  <c r="AJ248" i="37" s="1"/>
  <c r="X248" i="37"/>
  <c r="AI248" i="37" s="1"/>
  <c r="T248" i="37"/>
  <c r="Z213" i="37"/>
  <c r="AJ213" i="37" s="1"/>
  <c r="X213" i="37"/>
  <c r="AI213" i="37" s="1"/>
  <c r="AU213" i="37"/>
  <c r="AN213" i="37"/>
  <c r="AU174" i="37"/>
  <c r="AN174" i="37"/>
  <c r="AB174" i="37"/>
  <c r="AK174" i="37" s="1"/>
  <c r="Z174" i="37"/>
  <c r="AJ174" i="37" s="1"/>
  <c r="X174" i="37"/>
  <c r="AI174" i="37" s="1"/>
  <c r="V174" i="37"/>
  <c r="AH174" i="37" s="1"/>
  <c r="T174" i="37"/>
  <c r="AB217" i="37"/>
  <c r="AK217" i="37" s="1"/>
  <c r="Z217" i="37"/>
  <c r="AJ217" i="37" s="1"/>
  <c r="X217" i="37"/>
  <c r="AI217" i="37" s="1"/>
  <c r="V217" i="37"/>
  <c r="AH217" i="37" s="1"/>
  <c r="T217" i="37"/>
  <c r="AU217" i="37"/>
  <c r="AN217" i="37"/>
  <c r="BV146" i="37"/>
  <c r="CA146" i="37" s="1"/>
  <c r="U146" i="37" s="1"/>
  <c r="V146" i="37" s="1"/>
  <c r="AH146" i="37" s="1"/>
  <c r="BV200" i="37"/>
  <c r="CA200" i="37" s="1"/>
  <c r="U200" i="37" s="1"/>
  <c r="BX106" i="37"/>
  <c r="CC106" i="37" s="1"/>
  <c r="Y106" i="37" s="1"/>
  <c r="BX116" i="37"/>
  <c r="CC116" i="37" s="1"/>
  <c r="Y116" i="37" s="1"/>
  <c r="BV126" i="37"/>
  <c r="CA126" i="37" s="1"/>
  <c r="U126" i="37" s="1"/>
  <c r="BV86" i="37"/>
  <c r="CA86" i="37" s="1"/>
  <c r="U86" i="37" s="1"/>
  <c r="BX44" i="37"/>
  <c r="CC44" i="37" s="1"/>
  <c r="Y44" i="37" s="1"/>
  <c r="BW44" i="37"/>
  <c r="CB44" i="37" s="1"/>
  <c r="W44" i="37" s="1"/>
  <c r="BV44" i="37"/>
  <c r="CA44" i="37" s="1"/>
  <c r="U44" i="37" s="1"/>
  <c r="BU44" i="37"/>
  <c r="BZ44" i="37" s="1"/>
  <c r="S44" i="37" s="1"/>
  <c r="AG44" i="37" s="1"/>
  <c r="BU294" i="37"/>
  <c r="BZ294" i="37" s="1"/>
  <c r="S294" i="37" s="1"/>
  <c r="AG294" i="37" s="1"/>
  <c r="AV280" i="37"/>
  <c r="AO280" i="37"/>
  <c r="BB280" i="37"/>
  <c r="AN239" i="37"/>
  <c r="X239" i="37"/>
  <c r="AI239" i="37" s="1"/>
  <c r="T239" i="37"/>
  <c r="AU239" i="37"/>
  <c r="V245" i="37"/>
  <c r="AH245" i="37" s="1"/>
  <c r="AB245" i="37"/>
  <c r="AK245" i="37" s="1"/>
  <c r="Z245" i="37"/>
  <c r="AJ245" i="37" s="1"/>
  <c r="X245" i="37"/>
  <c r="AI245" i="37" s="1"/>
  <c r="T245" i="37"/>
  <c r="AU245" i="37"/>
  <c r="AN245" i="37"/>
  <c r="BV215" i="37"/>
  <c r="CA215" i="37" s="1"/>
  <c r="U215" i="37" s="1"/>
  <c r="X208" i="37"/>
  <c r="AI208" i="37" s="1"/>
  <c r="T208" i="37"/>
  <c r="AU208" i="37"/>
  <c r="AN208" i="37"/>
  <c r="X142" i="37"/>
  <c r="AI142" i="37" s="1"/>
  <c r="T142" i="37"/>
  <c r="AU142" i="37"/>
  <c r="AN142" i="37"/>
  <c r="AU144" i="37"/>
  <c r="AN144" i="37"/>
  <c r="AB144" i="37"/>
  <c r="AK144" i="37" s="1"/>
  <c r="Z144" i="37"/>
  <c r="AJ144" i="37" s="1"/>
  <c r="X144" i="37"/>
  <c r="AI144" i="37" s="1"/>
  <c r="V144" i="37"/>
  <c r="AH144" i="37" s="1"/>
  <c r="T144" i="37"/>
  <c r="BW116" i="37"/>
  <c r="CB116" i="37" s="1"/>
  <c r="W116" i="37" s="1"/>
  <c r="BX142" i="37"/>
  <c r="CC142" i="37" s="1"/>
  <c r="Y142" i="37" s="1"/>
  <c r="Z142" i="37" s="1"/>
  <c r="AJ142" i="37" s="1"/>
  <c r="BY142" i="37"/>
  <c r="CD142" i="37" s="1"/>
  <c r="AA142" i="37" s="1"/>
  <c r="AB142" i="37" s="1"/>
  <c r="AK142" i="37" s="1"/>
  <c r="BY92" i="37"/>
  <c r="CD92" i="37" s="1"/>
  <c r="AA92" i="37" s="1"/>
  <c r="BV92" i="37"/>
  <c r="CA92" i="37" s="1"/>
  <c r="U92" i="37" s="1"/>
  <c r="BU92" i="37"/>
  <c r="BZ92" i="37" s="1"/>
  <c r="S92" i="37" s="1"/>
  <c r="AG92" i="37" s="1"/>
  <c r="AB46" i="37"/>
  <c r="AK46" i="37" s="1"/>
  <c r="Z46" i="37"/>
  <c r="AJ46" i="37" s="1"/>
  <c r="X46" i="37"/>
  <c r="AI46" i="37" s="1"/>
  <c r="V46" i="37"/>
  <c r="AH46" i="37" s="1"/>
  <c r="T46" i="37"/>
  <c r="AU46" i="37"/>
  <c r="AN46" i="37"/>
  <c r="BY73" i="37"/>
  <c r="CD73" i="37" s="1"/>
  <c r="AA73" i="37" s="1"/>
  <c r="AB73" i="37" s="1"/>
  <c r="AK73" i="37" s="1"/>
  <c r="BX23" i="37"/>
  <c r="CC23" i="37" s="1"/>
  <c r="Y23" i="37" s="1"/>
  <c r="Z23" i="37" s="1"/>
  <c r="AJ23" i="37" s="1"/>
  <c r="BU250" i="37"/>
  <c r="BZ250" i="37" s="1"/>
  <c r="S250" i="37" s="1"/>
  <c r="AG250" i="37" s="1"/>
  <c r="T203" i="37"/>
  <c r="AU203" i="37"/>
  <c r="AN203" i="37"/>
  <c r="AB203" i="37"/>
  <c r="AK203" i="37" s="1"/>
  <c r="Z203" i="37"/>
  <c r="AJ203" i="37" s="1"/>
  <c r="X203" i="37"/>
  <c r="AI203" i="37" s="1"/>
  <c r="V203" i="37"/>
  <c r="AH203" i="37" s="1"/>
  <c r="V224" i="37"/>
  <c r="AH224" i="37" s="1"/>
  <c r="T224" i="37"/>
  <c r="AU224" i="37"/>
  <c r="AN224" i="37"/>
  <c r="AB224" i="37"/>
  <c r="AK224" i="37" s="1"/>
  <c r="Z224" i="37"/>
  <c r="AJ224" i="37" s="1"/>
  <c r="X224" i="37"/>
  <c r="AI224" i="37" s="1"/>
  <c r="BY159" i="37"/>
  <c r="CD159" i="37" s="1"/>
  <c r="AA159" i="37" s="1"/>
  <c r="BU131" i="37"/>
  <c r="BZ131" i="37" s="1"/>
  <c r="S131" i="37" s="1"/>
  <c r="AG131" i="37" s="1"/>
  <c r="BW156" i="37"/>
  <c r="CB156" i="37" s="1"/>
  <c r="W156" i="37" s="1"/>
  <c r="AV150" i="37"/>
  <c r="AO150" i="37"/>
  <c r="AN261" i="37"/>
  <c r="AB261" i="37"/>
  <c r="AK261" i="37" s="1"/>
  <c r="Z261" i="37"/>
  <c r="AJ261" i="37" s="1"/>
  <c r="T261" i="37"/>
  <c r="AU261" i="37"/>
  <c r="AN259" i="37"/>
  <c r="AB259" i="37"/>
  <c r="AK259" i="37" s="1"/>
  <c r="Z259" i="37"/>
  <c r="AJ259" i="37" s="1"/>
  <c r="X259" i="37"/>
  <c r="AI259" i="37" s="1"/>
  <c r="V259" i="37"/>
  <c r="AH259" i="37" s="1"/>
  <c r="T259" i="37"/>
  <c r="AU259" i="37"/>
  <c r="BV250" i="37"/>
  <c r="CA250" i="37" s="1"/>
  <c r="U250" i="37" s="1"/>
  <c r="BX234" i="37"/>
  <c r="CC234" i="37" s="1"/>
  <c r="Y234" i="37" s="1"/>
  <c r="BU234" i="37"/>
  <c r="BZ234" i="37" s="1"/>
  <c r="S234" i="37" s="1"/>
  <c r="AG234" i="37" s="1"/>
  <c r="BY228" i="37"/>
  <c r="CD228" i="37" s="1"/>
  <c r="AA228" i="37" s="1"/>
  <c r="AN157" i="37"/>
  <c r="AB157" i="37"/>
  <c r="AK157" i="37" s="1"/>
  <c r="Z157" i="37"/>
  <c r="AJ157" i="37" s="1"/>
  <c r="X157" i="37"/>
  <c r="AI157" i="37" s="1"/>
  <c r="V157" i="37"/>
  <c r="AH157" i="37" s="1"/>
  <c r="T157" i="37"/>
  <c r="AU157" i="37"/>
  <c r="AB110" i="37"/>
  <c r="AK110" i="37" s="1"/>
  <c r="Z110" i="37"/>
  <c r="AJ110" i="37" s="1"/>
  <c r="AN110" i="37"/>
  <c r="X110" i="37"/>
  <c r="AI110" i="37" s="1"/>
  <c r="V110" i="37"/>
  <c r="AH110" i="37" s="1"/>
  <c r="T110" i="37"/>
  <c r="AU110" i="37"/>
  <c r="BX72" i="37"/>
  <c r="CC72" i="37" s="1"/>
  <c r="Y72" i="37" s="1"/>
  <c r="BX40" i="37"/>
  <c r="CC40" i="37" s="1"/>
  <c r="Y40" i="37" s="1"/>
  <c r="AN257" i="37"/>
  <c r="AB257" i="37"/>
  <c r="AK257" i="37" s="1"/>
  <c r="Z257" i="37"/>
  <c r="AJ257" i="37" s="1"/>
  <c r="X257" i="37"/>
  <c r="AI257" i="37" s="1"/>
  <c r="V257" i="37"/>
  <c r="AH257" i="37" s="1"/>
  <c r="T257" i="37"/>
  <c r="AU257" i="37"/>
  <c r="AN268" i="37"/>
  <c r="AB268" i="37"/>
  <c r="AK268" i="37" s="1"/>
  <c r="Z268" i="37"/>
  <c r="AJ268" i="37" s="1"/>
  <c r="V268" i="37"/>
  <c r="AH268" i="37" s="1"/>
  <c r="T268" i="37"/>
  <c r="AU268" i="37"/>
  <c r="AN266" i="37"/>
  <c r="BW250" i="37"/>
  <c r="CB250" i="37" s="1"/>
  <c r="W250" i="37" s="1"/>
  <c r="BU215" i="37"/>
  <c r="BZ215" i="37" s="1"/>
  <c r="S215" i="37" s="1"/>
  <c r="AG215" i="37" s="1"/>
  <c r="T194" i="37"/>
  <c r="AU194" i="37"/>
  <c r="AN194" i="37"/>
  <c r="AB194" i="37"/>
  <c r="AK194" i="37" s="1"/>
  <c r="Z194" i="37"/>
  <c r="AJ194" i="37" s="1"/>
  <c r="V194" i="37"/>
  <c r="AH194" i="37" s="1"/>
  <c r="BY221" i="37"/>
  <c r="CD221" i="37" s="1"/>
  <c r="AA221" i="37" s="1"/>
  <c r="BX221" i="37"/>
  <c r="CC221" i="37" s="1"/>
  <c r="Y221" i="37" s="1"/>
  <c r="BW221" i="37"/>
  <c r="CB221" i="37" s="1"/>
  <c r="W221" i="37" s="1"/>
  <c r="BV221" i="37"/>
  <c r="CA221" i="37" s="1"/>
  <c r="U221" i="37" s="1"/>
  <c r="BU221" i="37"/>
  <c r="BZ221" i="37" s="1"/>
  <c r="S221" i="37" s="1"/>
  <c r="AG221" i="37" s="1"/>
  <c r="BW146" i="37"/>
  <c r="CB146" i="37" s="1"/>
  <c r="W146" i="37" s="1"/>
  <c r="X146" i="37" s="1"/>
  <c r="AI146" i="37" s="1"/>
  <c r="BW106" i="37"/>
  <c r="CB106" i="37" s="1"/>
  <c r="W106" i="37" s="1"/>
  <c r="AN55" i="37"/>
  <c r="AB55" i="37"/>
  <c r="AK55" i="37" s="1"/>
  <c r="Z55" i="37"/>
  <c r="AJ55" i="37" s="1"/>
  <c r="X55" i="37"/>
  <c r="AI55" i="37" s="1"/>
  <c r="V55" i="37"/>
  <c r="AH55" i="37" s="1"/>
  <c r="T55" i="37"/>
  <c r="AU55" i="37"/>
  <c r="BU49" i="37"/>
  <c r="BZ49" i="37" s="1"/>
  <c r="S49" i="37" s="1"/>
  <c r="AG49" i="37" s="1"/>
  <c r="AB71" i="37"/>
  <c r="AK71" i="37" s="1"/>
  <c r="AN71" i="37"/>
  <c r="Z71" i="37"/>
  <c r="AJ71" i="37" s="1"/>
  <c r="X71" i="37"/>
  <c r="AI71" i="37" s="1"/>
  <c r="T71" i="37"/>
  <c r="AU71" i="37"/>
  <c r="AB103" i="37"/>
  <c r="AK103" i="37" s="1"/>
  <c r="AU103" i="37"/>
  <c r="AN103" i="37"/>
  <c r="Z103" i="37"/>
  <c r="AJ103" i="37" s="1"/>
  <c r="X5" i="37"/>
  <c r="AI5" i="37" s="1"/>
  <c r="V5" i="37"/>
  <c r="AH5" i="37" s="1"/>
  <c r="AN5" i="37"/>
  <c r="AB5" i="37"/>
  <c r="AK5" i="37" s="1"/>
  <c r="Z5" i="37"/>
  <c r="AJ5" i="37" s="1"/>
  <c r="T5" i="37"/>
  <c r="AU5" i="37"/>
  <c r="X22" i="37"/>
  <c r="AI22" i="37" s="1"/>
  <c r="V22" i="37"/>
  <c r="AH22" i="37" s="1"/>
  <c r="AU22" i="37"/>
  <c r="AN22" i="37"/>
  <c r="AB22" i="37"/>
  <c r="AK22" i="37" s="1"/>
  <c r="Z22" i="37"/>
  <c r="AJ22" i="37" s="1"/>
  <c r="T22" i="37"/>
  <c r="T19" i="37"/>
  <c r="AU19" i="37"/>
  <c r="AN19" i="37"/>
  <c r="AB19" i="37"/>
  <c r="AK19" i="37" s="1"/>
  <c r="Z19" i="37"/>
  <c r="AJ19" i="37" s="1"/>
  <c r="X19" i="37"/>
  <c r="AI19" i="37" s="1"/>
  <c r="AN56" i="37"/>
  <c r="AB56" i="37"/>
  <c r="AK56" i="37" s="1"/>
  <c r="Z56" i="37"/>
  <c r="AJ56" i="37" s="1"/>
  <c r="X56" i="37"/>
  <c r="AI56" i="37" s="1"/>
  <c r="T56" i="37"/>
  <c r="AU56" i="37"/>
  <c r="AB58" i="37"/>
  <c r="AK58" i="37" s="1"/>
  <c r="Z58" i="37"/>
  <c r="AJ58" i="37" s="1"/>
  <c r="V58" i="37"/>
  <c r="AH58" i="37" s="1"/>
  <c r="T58" i="37"/>
  <c r="AU58" i="37"/>
  <c r="AN58" i="37"/>
  <c r="T290" i="37"/>
  <c r="AU290" i="37"/>
  <c r="AN290" i="37"/>
  <c r="AB290" i="37"/>
  <c r="AK290" i="37" s="1"/>
  <c r="Z290" i="37"/>
  <c r="AJ290" i="37" s="1"/>
  <c r="X290" i="37"/>
  <c r="AI290" i="37" s="1"/>
  <c r="V290" i="37"/>
  <c r="AH290" i="37" s="1"/>
  <c r="BU262" i="37"/>
  <c r="BZ262" i="37" s="1"/>
  <c r="S262" i="37" s="1"/>
  <c r="AG262" i="37" s="1"/>
  <c r="BX250" i="37"/>
  <c r="CC250" i="37" s="1"/>
  <c r="Y250" i="37" s="1"/>
  <c r="T169" i="37"/>
  <c r="AU169" i="37"/>
  <c r="AN169" i="37"/>
  <c r="AN120" i="37"/>
  <c r="AU148" i="37"/>
  <c r="AN148" i="37"/>
  <c r="BY167" i="37"/>
  <c r="CD167" i="37" s="1"/>
  <c r="AA167" i="37" s="1"/>
  <c r="BX167" i="37"/>
  <c r="CC167" i="37" s="1"/>
  <c r="Y167" i="37" s="1"/>
  <c r="BW167" i="37"/>
  <c r="CB167" i="37" s="1"/>
  <c r="W167" i="37" s="1"/>
  <c r="BV167" i="37"/>
  <c r="CA167" i="37" s="1"/>
  <c r="U167" i="37" s="1"/>
  <c r="BU167" i="37"/>
  <c r="BZ167" i="37" s="1"/>
  <c r="S167" i="37" s="1"/>
  <c r="AG167" i="37" s="1"/>
  <c r="BU94" i="37"/>
  <c r="BZ94" i="37" s="1"/>
  <c r="S94" i="37" s="1"/>
  <c r="AG94" i="37" s="1"/>
  <c r="BX86" i="37"/>
  <c r="CC86" i="37" s="1"/>
  <c r="Y86" i="37" s="1"/>
  <c r="T7" i="37"/>
  <c r="AU7" i="37"/>
  <c r="AN7" i="37"/>
  <c r="V7" i="37"/>
  <c r="AH7" i="37" s="1"/>
  <c r="BX10" i="37"/>
  <c r="CC10" i="37" s="1"/>
  <c r="Y10" i="37" s="1"/>
  <c r="Z10" i="37" s="1"/>
  <c r="AJ10" i="37" s="1"/>
  <c r="BW266" i="37"/>
  <c r="CB266" i="37" s="1"/>
  <c r="W266" i="37" s="1"/>
  <c r="X266" i="37" s="1"/>
  <c r="AI266" i="37" s="1"/>
  <c r="BV253" i="37"/>
  <c r="CA253" i="37" s="1"/>
  <c r="U253" i="37" s="1"/>
  <c r="V253" i="37" s="1"/>
  <c r="AH253" i="37" s="1"/>
  <c r="BU279" i="37"/>
  <c r="BZ279" i="37" s="1"/>
  <c r="S279" i="37" s="1"/>
  <c r="AG279" i="37" s="1"/>
  <c r="BY253" i="37"/>
  <c r="CD253" i="37" s="1"/>
  <c r="AA253" i="37" s="1"/>
  <c r="AB253" i="37" s="1"/>
  <c r="AK253" i="37" s="1"/>
  <c r="Z241" i="37"/>
  <c r="AJ241" i="37" s="1"/>
  <c r="AU241" i="37"/>
  <c r="AN241" i="37"/>
  <c r="X241" i="37"/>
  <c r="AI241" i="37" s="1"/>
  <c r="V241" i="37"/>
  <c r="AH241" i="37" s="1"/>
  <c r="AB241" i="37"/>
  <c r="AK241" i="37" s="1"/>
  <c r="T241" i="37"/>
  <c r="AB182" i="37"/>
  <c r="AK182" i="37" s="1"/>
  <c r="AU182" i="37"/>
  <c r="AN182" i="37"/>
  <c r="BV192" i="37"/>
  <c r="CA192" i="37" s="1"/>
  <c r="U192" i="37" s="1"/>
  <c r="V192" i="37" s="1"/>
  <c r="AH192" i="37" s="1"/>
  <c r="BU206" i="37"/>
  <c r="BZ206" i="37" s="1"/>
  <c r="S206" i="37" s="1"/>
  <c r="AG206" i="37" s="1"/>
  <c r="BX206" i="37"/>
  <c r="CC206" i="37" s="1"/>
  <c r="Y206" i="37" s="1"/>
  <c r="BV206" i="37"/>
  <c r="CA206" i="37" s="1"/>
  <c r="U206" i="37" s="1"/>
  <c r="AB168" i="37"/>
  <c r="AK168" i="37" s="1"/>
  <c r="Z168" i="37"/>
  <c r="AJ168" i="37" s="1"/>
  <c r="X168" i="37"/>
  <c r="AI168" i="37" s="1"/>
  <c r="V168" i="37"/>
  <c r="AH168" i="37" s="1"/>
  <c r="T168" i="37"/>
  <c r="AU168" i="37"/>
  <c r="AN168" i="37"/>
  <c r="X135" i="37"/>
  <c r="AI135" i="37" s="1"/>
  <c r="V135" i="37"/>
  <c r="AH135" i="37" s="1"/>
  <c r="T135" i="37"/>
  <c r="AU135" i="37"/>
  <c r="AN135" i="37"/>
  <c r="AB135" i="37"/>
  <c r="AK135" i="37" s="1"/>
  <c r="BX94" i="37"/>
  <c r="CC94" i="37" s="1"/>
  <c r="Y94" i="37" s="1"/>
  <c r="AU75" i="37"/>
  <c r="AN75" i="37"/>
  <c r="AB75" i="37"/>
  <c r="AK75" i="37" s="1"/>
  <c r="Z75" i="37"/>
  <c r="AJ75" i="37" s="1"/>
  <c r="X75" i="37"/>
  <c r="AI75" i="37" s="1"/>
  <c r="V75" i="37"/>
  <c r="AH75" i="37" s="1"/>
  <c r="T75" i="37"/>
  <c r="Z21" i="37"/>
  <c r="AJ21" i="37" s="1"/>
  <c r="AN21" i="37"/>
  <c r="V21" i="37"/>
  <c r="AH21" i="37" s="1"/>
  <c r="AU21" i="37"/>
  <c r="BY61" i="37"/>
  <c r="CD61" i="37" s="1"/>
  <c r="AA61" i="37" s="1"/>
  <c r="BV61" i="37"/>
  <c r="CA61" i="37" s="1"/>
  <c r="U61" i="37" s="1"/>
  <c r="BU61" i="37"/>
  <c r="BZ61" i="37" s="1"/>
  <c r="S61" i="37" s="1"/>
  <c r="AG61" i="37" s="1"/>
  <c r="BX28" i="37"/>
  <c r="CC28" i="37" s="1"/>
  <c r="Y28" i="37" s="1"/>
  <c r="AN31" i="37"/>
  <c r="T31" i="37"/>
  <c r="AU31" i="37"/>
  <c r="BW28" i="37"/>
  <c r="CB28" i="37" s="1"/>
  <c r="W28" i="37" s="1"/>
  <c r="BV279" i="37"/>
  <c r="CA279" i="37" s="1"/>
  <c r="U279" i="37" s="1"/>
  <c r="AB272" i="37"/>
  <c r="AK272" i="37" s="1"/>
  <c r="Z272" i="37"/>
  <c r="AJ272" i="37" s="1"/>
  <c r="X272" i="37"/>
  <c r="AI272" i="37" s="1"/>
  <c r="V272" i="37"/>
  <c r="AH272" i="37" s="1"/>
  <c r="T272" i="37"/>
  <c r="AU272" i="37"/>
  <c r="AN272" i="37"/>
  <c r="AN166" i="37"/>
  <c r="AB166" i="37"/>
  <c r="AK166" i="37" s="1"/>
  <c r="X166" i="37"/>
  <c r="AI166" i="37" s="1"/>
  <c r="V166" i="37"/>
  <c r="AH166" i="37" s="1"/>
  <c r="T166" i="37"/>
  <c r="AU166" i="37"/>
  <c r="AU196" i="37"/>
  <c r="V196" i="37"/>
  <c r="AH196" i="37" s="1"/>
  <c r="T196" i="37"/>
  <c r="AB196" i="37"/>
  <c r="AK196" i="37" s="1"/>
  <c r="Z196" i="37"/>
  <c r="AJ196" i="37" s="1"/>
  <c r="X196" i="37"/>
  <c r="AI196" i="37" s="1"/>
  <c r="AN196" i="37"/>
  <c r="T202" i="37"/>
  <c r="AU202" i="37"/>
  <c r="AN202" i="37"/>
  <c r="AB202" i="37"/>
  <c r="AK202" i="37" s="1"/>
  <c r="Z202" i="37"/>
  <c r="AJ202" i="37" s="1"/>
  <c r="X202" i="37"/>
  <c r="AI202" i="37" s="1"/>
  <c r="BY169" i="37"/>
  <c r="CD169" i="37" s="1"/>
  <c r="AA169" i="37" s="1"/>
  <c r="AB169" i="37" s="1"/>
  <c r="AK169" i="37" s="1"/>
  <c r="BW169" i="37"/>
  <c r="CB169" i="37" s="1"/>
  <c r="W169" i="37" s="1"/>
  <c r="X169" i="37" s="1"/>
  <c r="AI169" i="37" s="1"/>
  <c r="BX169" i="37"/>
  <c r="CC169" i="37" s="1"/>
  <c r="Y169" i="37" s="1"/>
  <c r="Z169" i="37" s="1"/>
  <c r="AJ169" i="37" s="1"/>
  <c r="BV169" i="37"/>
  <c r="CA169" i="37" s="1"/>
  <c r="U169" i="37" s="1"/>
  <c r="V169" i="37" s="1"/>
  <c r="AH169" i="37" s="1"/>
  <c r="BU86" i="37"/>
  <c r="BZ86" i="37" s="1"/>
  <c r="S86" i="37" s="1"/>
  <c r="AG86" i="37" s="1"/>
  <c r="BV15" i="37"/>
  <c r="CA15" i="37" s="1"/>
  <c r="U15" i="37" s="1"/>
  <c r="V16" i="37"/>
  <c r="AH16" i="37" s="1"/>
  <c r="AN16" i="37"/>
  <c r="AB16" i="37"/>
  <c r="AK16" i="37" s="1"/>
  <c r="Z16" i="37"/>
  <c r="AJ16" i="37" s="1"/>
  <c r="X16" i="37"/>
  <c r="AI16" i="37" s="1"/>
  <c r="T16" i="37"/>
  <c r="AU16" i="37"/>
  <c r="BW61" i="37"/>
  <c r="CB61" i="37" s="1"/>
  <c r="W61" i="37" s="1"/>
  <c r="BV62" i="37"/>
  <c r="CA62" i="37" s="1"/>
  <c r="U62" i="37" s="1"/>
  <c r="BU62" i="37"/>
  <c r="BZ62" i="37" s="1"/>
  <c r="S62" i="37" s="1"/>
  <c r="AG62" i="37" s="1"/>
  <c r="BY44" i="37"/>
  <c r="CD44" i="37" s="1"/>
  <c r="AA44" i="37" s="1"/>
  <c r="T23" i="37"/>
  <c r="AU23" i="37"/>
  <c r="V23" i="37"/>
  <c r="AH23" i="37" s="1"/>
  <c r="AN23" i="37"/>
  <c r="AB23" i="37"/>
  <c r="AK23" i="37" s="1"/>
  <c r="Z252" i="37"/>
  <c r="AJ252" i="37" s="1"/>
  <c r="X252" i="37"/>
  <c r="AI252" i="37" s="1"/>
  <c r="AU252" i="37"/>
  <c r="AN252" i="37"/>
  <c r="AB252" i="37"/>
  <c r="AK252" i="37" s="1"/>
  <c r="V252" i="37"/>
  <c r="AH252" i="37" s="1"/>
  <c r="T252" i="37"/>
  <c r="Z292" i="37"/>
  <c r="AJ292" i="37" s="1"/>
  <c r="X292" i="37"/>
  <c r="AI292" i="37" s="1"/>
  <c r="V292" i="37"/>
  <c r="AH292" i="37" s="1"/>
  <c r="T292" i="37"/>
  <c r="AU292" i="37"/>
  <c r="AN292" i="37"/>
  <c r="AB292" i="37"/>
  <c r="AK292" i="37" s="1"/>
  <c r="BW279" i="37"/>
  <c r="CB279" i="37" s="1"/>
  <c r="W279" i="37" s="1"/>
  <c r="AU185" i="37"/>
  <c r="AN185" i="37"/>
  <c r="Z185" i="37"/>
  <c r="AJ185" i="37" s="1"/>
  <c r="V185" i="37"/>
  <c r="AH185" i="37" s="1"/>
  <c r="T185" i="37"/>
  <c r="AB64" i="37"/>
  <c r="AK64" i="37" s="1"/>
  <c r="Z64" i="37"/>
  <c r="AJ64" i="37" s="1"/>
  <c r="X64" i="37"/>
  <c r="AI64" i="37" s="1"/>
  <c r="V64" i="37"/>
  <c r="AH64" i="37" s="1"/>
  <c r="T64" i="37"/>
  <c r="AU64" i="37"/>
  <c r="AN64" i="37"/>
  <c r="BU89" i="37"/>
  <c r="BZ89" i="37" s="1"/>
  <c r="S89" i="37" s="1"/>
  <c r="AG89" i="37" s="1"/>
  <c r="V48" i="37"/>
  <c r="AH48" i="37" s="1"/>
  <c r="T48" i="37"/>
  <c r="AU48" i="37"/>
  <c r="AN48" i="37"/>
  <c r="AB48" i="37"/>
  <c r="AK48" i="37" s="1"/>
  <c r="Z48" i="37"/>
  <c r="AJ48" i="37" s="1"/>
  <c r="X48" i="37"/>
  <c r="AI48" i="37" s="1"/>
  <c r="BX69" i="37"/>
  <c r="CC69" i="37" s="1"/>
  <c r="Y69" i="37" s="1"/>
  <c r="Z69" i="37" s="1"/>
  <c r="AJ69" i="37" s="1"/>
  <c r="BV69" i="37"/>
  <c r="CA69" i="37" s="1"/>
  <c r="U69" i="37" s="1"/>
  <c r="V69" i="37" s="1"/>
  <c r="AH69" i="37" s="1"/>
  <c r="BX59" i="37"/>
  <c r="CC59" i="37" s="1"/>
  <c r="Y59" i="37" s="1"/>
  <c r="BV24" i="37"/>
  <c r="CA24" i="37" s="1"/>
  <c r="U24" i="37" s="1"/>
  <c r="AB160" i="37"/>
  <c r="AK160" i="37" s="1"/>
  <c r="AN160" i="37"/>
  <c r="Z160" i="37"/>
  <c r="AJ160" i="37" s="1"/>
  <c r="V160" i="37"/>
  <c r="AH160" i="37" s="1"/>
  <c r="X160" i="37"/>
  <c r="AI160" i="37" s="1"/>
  <c r="T160" i="37"/>
  <c r="AU160" i="37"/>
  <c r="BX141" i="37"/>
  <c r="CC141" i="37" s="1"/>
  <c r="Y141" i="37" s="1"/>
  <c r="BV141" i="37"/>
  <c r="CA141" i="37" s="1"/>
  <c r="U141" i="37" s="1"/>
  <c r="BU141" i="37"/>
  <c r="BZ141" i="37" s="1"/>
  <c r="S141" i="37" s="1"/>
  <c r="AG141" i="37" s="1"/>
  <c r="BU159" i="37"/>
  <c r="BZ159" i="37" s="1"/>
  <c r="S159" i="37" s="1"/>
  <c r="AG159" i="37" s="1"/>
  <c r="BW89" i="37"/>
  <c r="CB89" i="37" s="1"/>
  <c r="W89" i="37" s="1"/>
  <c r="AB151" i="37"/>
  <c r="AK151" i="37" s="1"/>
  <c r="Z151" i="37"/>
  <c r="AJ151" i="37" s="1"/>
  <c r="X151" i="37"/>
  <c r="AI151" i="37" s="1"/>
  <c r="V151" i="37"/>
  <c r="AH151" i="37" s="1"/>
  <c r="T151" i="37"/>
  <c r="AU151" i="37"/>
  <c r="AN151" i="37"/>
  <c r="AB57" i="37"/>
  <c r="AK57" i="37" s="1"/>
  <c r="Z57" i="37"/>
  <c r="AJ57" i="37" s="1"/>
  <c r="X57" i="37"/>
  <c r="AI57" i="37" s="1"/>
  <c r="V57" i="37"/>
  <c r="AH57" i="37" s="1"/>
  <c r="T57" i="37"/>
  <c r="AU57" i="37"/>
  <c r="AN57" i="37"/>
  <c r="BX13" i="37"/>
  <c r="CC13" i="37" s="1"/>
  <c r="Y13" i="37" s="1"/>
  <c r="BY17" i="37"/>
  <c r="CD17" i="37" s="1"/>
  <c r="AA17" i="37" s="1"/>
  <c r="BX17" i="37"/>
  <c r="CC17" i="37" s="1"/>
  <c r="Y17" i="37" s="1"/>
  <c r="BV17" i="37"/>
  <c r="CA17" i="37" s="1"/>
  <c r="U17" i="37" s="1"/>
  <c r="BU17" i="37"/>
  <c r="BZ17" i="37" s="1"/>
  <c r="S17" i="37" s="1"/>
  <c r="AG17" i="37" s="1"/>
  <c r="BX37" i="37"/>
  <c r="CC37" i="37" s="1"/>
  <c r="Y37" i="37" s="1"/>
  <c r="AN269" i="37"/>
  <c r="AB269" i="37"/>
  <c r="AK269" i="37" s="1"/>
  <c r="Z269" i="37"/>
  <c r="AJ269" i="37" s="1"/>
  <c r="T269" i="37"/>
  <c r="AU269" i="37"/>
  <c r="BU197" i="37"/>
  <c r="BZ197" i="37" s="1"/>
  <c r="S197" i="37" s="1"/>
  <c r="AG197" i="37" s="1"/>
  <c r="AN155" i="37"/>
  <c r="X155" i="37"/>
  <c r="AI155" i="37" s="1"/>
  <c r="V155" i="37"/>
  <c r="AH155" i="37" s="1"/>
  <c r="T155" i="37"/>
  <c r="AU155" i="37"/>
  <c r="AB155" i="37"/>
  <c r="AK155" i="37" s="1"/>
  <c r="Z155" i="37"/>
  <c r="AJ155" i="37" s="1"/>
  <c r="AN165" i="37"/>
  <c r="AB165" i="37"/>
  <c r="AK165" i="37" s="1"/>
  <c r="Z165" i="37"/>
  <c r="AJ165" i="37" s="1"/>
  <c r="X165" i="37"/>
  <c r="AI165" i="37" s="1"/>
  <c r="V165" i="37"/>
  <c r="AH165" i="37" s="1"/>
  <c r="T165" i="37"/>
  <c r="AU165" i="37"/>
  <c r="BU105" i="37"/>
  <c r="BZ105" i="37" s="1"/>
  <c r="S105" i="37" s="1"/>
  <c r="AG105" i="37" s="1"/>
  <c r="BV159" i="37"/>
  <c r="CA159" i="37" s="1"/>
  <c r="U159" i="37" s="1"/>
  <c r="BY89" i="37"/>
  <c r="CD89" i="37" s="1"/>
  <c r="AA89" i="37" s="1"/>
  <c r="X96" i="37"/>
  <c r="AI96" i="37" s="1"/>
  <c r="V96" i="37"/>
  <c r="AH96" i="37" s="1"/>
  <c r="T96" i="37"/>
  <c r="AU96" i="37"/>
  <c r="AN96" i="37"/>
  <c r="AB96" i="37"/>
  <c r="AK96" i="37" s="1"/>
  <c r="BY40" i="37"/>
  <c r="CD40" i="37" s="1"/>
  <c r="AA40" i="37" s="1"/>
  <c r="BW37" i="37"/>
  <c r="CB37" i="37" s="1"/>
  <c r="W37" i="37" s="1"/>
  <c r="BU37" i="37"/>
  <c r="BZ37" i="37" s="1"/>
  <c r="S37" i="37" s="1"/>
  <c r="AG37" i="37" s="1"/>
  <c r="AB35" i="37"/>
  <c r="AK35" i="37" s="1"/>
  <c r="T35" i="37"/>
  <c r="AU35" i="37"/>
  <c r="AN35" i="37"/>
  <c r="Z35" i="37"/>
  <c r="AJ35" i="37" s="1"/>
  <c r="X35" i="37"/>
  <c r="AI35" i="37" s="1"/>
  <c r="V35" i="37"/>
  <c r="AH35" i="37" s="1"/>
  <c r="BV36" i="37"/>
  <c r="CA36" i="37" s="1"/>
  <c r="U36" i="37" s="1"/>
  <c r="BU36" i="37"/>
  <c r="BZ36" i="37" s="1"/>
  <c r="S36" i="37" s="1"/>
  <c r="AG36" i="37" s="1"/>
  <c r="V295" i="37"/>
  <c r="AH295" i="37" s="1"/>
  <c r="AU295" i="37"/>
  <c r="AN295" i="37"/>
  <c r="Z295" i="37"/>
  <c r="AJ295" i="37" s="1"/>
  <c r="T295" i="37"/>
  <c r="AU265" i="37"/>
  <c r="AN265" i="37"/>
  <c r="AB265" i="37"/>
  <c r="AK265" i="37" s="1"/>
  <c r="Z265" i="37"/>
  <c r="AJ265" i="37" s="1"/>
  <c r="T265" i="37"/>
  <c r="Z255" i="37"/>
  <c r="AJ255" i="37" s="1"/>
  <c r="X255" i="37"/>
  <c r="AI255" i="37" s="1"/>
  <c r="V255" i="37"/>
  <c r="AH255" i="37" s="1"/>
  <c r="T255" i="37"/>
  <c r="AU255" i="37"/>
  <c r="AN255" i="37"/>
  <c r="AB255" i="37"/>
  <c r="AK255" i="37" s="1"/>
  <c r="V230" i="37"/>
  <c r="AH230" i="37" s="1"/>
  <c r="T230" i="37"/>
  <c r="AU230" i="37"/>
  <c r="AN230" i="37"/>
  <c r="Z230" i="37"/>
  <c r="AJ230" i="37" s="1"/>
  <c r="X230" i="37"/>
  <c r="AI230" i="37" s="1"/>
  <c r="AB230" i="37"/>
  <c r="AK230" i="37" s="1"/>
  <c r="BX197" i="37"/>
  <c r="CC197" i="37" s="1"/>
  <c r="Y197" i="37" s="1"/>
  <c r="V189" i="37"/>
  <c r="AH189" i="37" s="1"/>
  <c r="AU129" i="37"/>
  <c r="AN129" i="37"/>
  <c r="AB129" i="37"/>
  <c r="AK129" i="37" s="1"/>
  <c r="Z129" i="37"/>
  <c r="AJ129" i="37" s="1"/>
  <c r="V132" i="37"/>
  <c r="AH132" i="37" s="1"/>
  <c r="X132" i="37"/>
  <c r="AI132" i="37" s="1"/>
  <c r="T132" i="37"/>
  <c r="AU132" i="37"/>
  <c r="AN132" i="37"/>
  <c r="Z132" i="37"/>
  <c r="AJ132" i="37" s="1"/>
  <c r="AB132" i="37"/>
  <c r="AK132" i="37" s="1"/>
  <c r="BV105" i="37"/>
  <c r="CA105" i="37" s="1"/>
  <c r="U105" i="37" s="1"/>
  <c r="V84" i="37"/>
  <c r="AH84" i="37" s="1"/>
  <c r="T84" i="37"/>
  <c r="AN84" i="37"/>
  <c r="AB84" i="37"/>
  <c r="AK84" i="37" s="1"/>
  <c r="Z84" i="37"/>
  <c r="AJ84" i="37" s="1"/>
  <c r="AU84" i="37"/>
  <c r="AB97" i="37"/>
  <c r="AK97" i="37" s="1"/>
  <c r="Z97" i="37"/>
  <c r="AJ97" i="37" s="1"/>
  <c r="X97" i="37"/>
  <c r="AI97" i="37" s="1"/>
  <c r="V97" i="37"/>
  <c r="AH97" i="37" s="1"/>
  <c r="T97" i="37"/>
  <c r="AU97" i="37"/>
  <c r="AN97" i="37"/>
  <c r="BY12" i="37"/>
  <c r="CD12" i="37" s="1"/>
  <c r="AA12" i="37" s="1"/>
  <c r="BX12" i="37"/>
  <c r="CC12" i="37" s="1"/>
  <c r="Y12" i="37" s="1"/>
  <c r="BW12" i="37"/>
  <c r="CB12" i="37" s="1"/>
  <c r="W12" i="37" s="1"/>
  <c r="BV12" i="37"/>
  <c r="CA12" i="37" s="1"/>
  <c r="U12" i="37" s="1"/>
  <c r="BU12" i="37"/>
  <c r="BZ12" i="37" s="1"/>
  <c r="S12" i="37" s="1"/>
  <c r="AG12" i="37" s="1"/>
  <c r="X78" i="37" l="1"/>
  <c r="AI78" i="37" s="1"/>
  <c r="AB164" i="37"/>
  <c r="AK164" i="37" s="1"/>
  <c r="AB78" i="37"/>
  <c r="AK78" i="37" s="1"/>
  <c r="AN78" i="37"/>
  <c r="AU164" i="37"/>
  <c r="AU78" i="37"/>
  <c r="Z78" i="37"/>
  <c r="AJ78" i="37" s="1"/>
  <c r="T164" i="37"/>
  <c r="V164" i="37"/>
  <c r="AH164" i="37" s="1"/>
  <c r="X164" i="37"/>
  <c r="AI164" i="37" s="1"/>
  <c r="AN164" i="37"/>
  <c r="AL290" i="37"/>
  <c r="AM290" i="37" s="1"/>
  <c r="Z164" i="37"/>
  <c r="AJ164" i="37" s="1"/>
  <c r="T78" i="37"/>
  <c r="Z77" i="37"/>
  <c r="AJ77" i="37" s="1"/>
  <c r="AB21" i="37"/>
  <c r="AK21" i="37" s="1"/>
  <c r="V71" i="37"/>
  <c r="AH71" i="37" s="1"/>
  <c r="AL71" i="37" s="1"/>
  <c r="AM71" i="37" s="1"/>
  <c r="AB242" i="37"/>
  <c r="AK242" i="37" s="1"/>
  <c r="X261" i="37"/>
  <c r="AI261" i="37" s="1"/>
  <c r="Z158" i="37"/>
  <c r="AJ158" i="37" s="1"/>
  <c r="AL19" i="37"/>
  <c r="X231" i="37"/>
  <c r="AI231" i="37" s="1"/>
  <c r="Z14" i="37"/>
  <c r="AJ14" i="37" s="1"/>
  <c r="V103" i="37"/>
  <c r="AH103" i="37" s="1"/>
  <c r="Z96" i="37"/>
  <c r="AJ96" i="37" s="1"/>
  <c r="AL96" i="37" s="1"/>
  <c r="AM96" i="37" s="1"/>
  <c r="V53" i="37"/>
  <c r="AH53" i="37" s="1"/>
  <c r="Z99" i="37"/>
  <c r="AJ99" i="37" s="1"/>
  <c r="AB93" i="37"/>
  <c r="AK93" i="37" s="1"/>
  <c r="Z117" i="37"/>
  <c r="AJ117" i="37" s="1"/>
  <c r="Z246" i="37"/>
  <c r="AJ246" i="37" s="1"/>
  <c r="AN102" i="37"/>
  <c r="V102" i="37"/>
  <c r="AH102" i="37" s="1"/>
  <c r="AL102" i="37" s="1"/>
  <c r="Z102" i="37"/>
  <c r="AJ102" i="37" s="1"/>
  <c r="AB102" i="37"/>
  <c r="AK102" i="37" s="1"/>
  <c r="AI104" i="37"/>
  <c r="AP104" i="37"/>
  <c r="BC104" i="37"/>
  <c r="AW104" i="37"/>
  <c r="AC104" i="37"/>
  <c r="X120" i="37"/>
  <c r="AI120" i="37" s="1"/>
  <c r="Z247" i="37"/>
  <c r="AJ247" i="37" s="1"/>
  <c r="AB120" i="37"/>
  <c r="AK120" i="37" s="1"/>
  <c r="AN247" i="37"/>
  <c r="X121" i="37"/>
  <c r="AI121" i="37" s="1"/>
  <c r="AL166" i="37"/>
  <c r="AU214" i="37"/>
  <c r="AL218" i="37"/>
  <c r="AM218" i="37" s="1"/>
  <c r="V121" i="37"/>
  <c r="AH121" i="37" s="1"/>
  <c r="T214" i="37"/>
  <c r="Z11" i="37"/>
  <c r="AJ11" i="37" s="1"/>
  <c r="AL11" i="37" s="1"/>
  <c r="V242" i="37"/>
  <c r="AH242" i="37" s="1"/>
  <c r="AL165" i="37"/>
  <c r="AM165" i="37" s="1"/>
  <c r="Z214" i="37"/>
  <c r="AJ214" i="37" s="1"/>
  <c r="Z120" i="37"/>
  <c r="AJ120" i="37" s="1"/>
  <c r="AL64" i="37"/>
  <c r="AM64" i="37" s="1"/>
  <c r="AB214" i="37"/>
  <c r="AK214" i="37" s="1"/>
  <c r="AL110" i="37"/>
  <c r="AM110" i="37" s="1"/>
  <c r="AL85" i="37"/>
  <c r="AM85" i="37" s="1"/>
  <c r="AL273" i="37"/>
  <c r="AM273" i="37" s="1"/>
  <c r="AL253" i="37"/>
  <c r="AM253" i="37" s="1"/>
  <c r="AL144" i="37"/>
  <c r="AM144" i="37" s="1"/>
  <c r="AB39" i="37"/>
  <c r="AK39" i="37" s="1"/>
  <c r="AL119" i="37"/>
  <c r="AM119" i="37" s="1"/>
  <c r="AB38" i="37"/>
  <c r="AK38" i="37" s="1"/>
  <c r="AL38" i="37" s="1"/>
  <c r="AN39" i="37"/>
  <c r="AU39" i="37"/>
  <c r="X73" i="37"/>
  <c r="AI73" i="37" s="1"/>
  <c r="AL280" i="37"/>
  <c r="AM280" i="37" s="1"/>
  <c r="T39" i="37"/>
  <c r="X39" i="37"/>
  <c r="AI39" i="37" s="1"/>
  <c r="AL203" i="37"/>
  <c r="AM203" i="37" s="1"/>
  <c r="AC125" i="37"/>
  <c r="T121" i="37"/>
  <c r="AX280" i="37"/>
  <c r="AL252" i="37"/>
  <c r="AM252" i="37" s="1"/>
  <c r="AL259" i="37"/>
  <c r="AM259" i="37" s="1"/>
  <c r="AL205" i="37"/>
  <c r="AM205" i="37" s="1"/>
  <c r="AB121" i="37"/>
  <c r="AK121" i="37" s="1"/>
  <c r="T120" i="37"/>
  <c r="AQ280" i="37"/>
  <c r="AU121" i="37"/>
  <c r="AX125" i="37"/>
  <c r="V214" i="37"/>
  <c r="AH214" i="37" s="1"/>
  <c r="AN214" i="37"/>
  <c r="BD280" i="37"/>
  <c r="V120" i="37"/>
  <c r="AH120" i="37" s="1"/>
  <c r="AL120" i="37" s="1"/>
  <c r="AM120" i="37" s="1"/>
  <c r="AN121" i="37"/>
  <c r="BD125" i="37"/>
  <c r="V213" i="37"/>
  <c r="AH213" i="37" s="1"/>
  <c r="Z25" i="37"/>
  <c r="AJ25" i="37" s="1"/>
  <c r="T247" i="37"/>
  <c r="AU120" i="37"/>
  <c r="AQ125" i="37"/>
  <c r="AL125" i="37"/>
  <c r="AM125" i="37" s="1"/>
  <c r="AL6" i="37"/>
  <c r="AM6" i="37" s="1"/>
  <c r="AL79" i="37"/>
  <c r="AM79" i="37" s="1"/>
  <c r="AL293" i="37"/>
  <c r="AM293" i="37" s="1"/>
  <c r="AL151" i="37"/>
  <c r="AM151" i="37" s="1"/>
  <c r="AL219" i="37"/>
  <c r="AM219" i="37" s="1"/>
  <c r="AL45" i="37"/>
  <c r="AL225" i="37"/>
  <c r="AM225" i="37" s="1"/>
  <c r="AL270" i="37"/>
  <c r="AM270" i="37" s="1"/>
  <c r="AL223" i="37"/>
  <c r="AM223" i="37" s="1"/>
  <c r="AL127" i="37"/>
  <c r="AM127" i="37" s="1"/>
  <c r="AL48" i="37"/>
  <c r="AM48" i="37" s="1"/>
  <c r="AL143" i="37"/>
  <c r="AM143" i="37" s="1"/>
  <c r="AL198" i="37"/>
  <c r="AM198" i="37" s="1"/>
  <c r="AL202" i="37"/>
  <c r="AM202" i="37" s="1"/>
  <c r="AL22" i="37"/>
  <c r="AM22" i="37" s="1"/>
  <c r="AL42" i="37"/>
  <c r="AM42" i="37" s="1"/>
  <c r="AL291" i="37"/>
  <c r="AL271" i="37"/>
  <c r="AM271" i="37" s="1"/>
  <c r="AL139" i="37"/>
  <c r="AM139" i="37" s="1"/>
  <c r="AL114" i="37"/>
  <c r="AM114" i="37" s="1"/>
  <c r="AL237" i="37"/>
  <c r="AM237" i="37" s="1"/>
  <c r="AL123" i="37"/>
  <c r="AM123" i="37" s="1"/>
  <c r="AL76" i="37"/>
  <c r="AM76" i="37" s="1"/>
  <c r="AL211" i="37"/>
  <c r="AM211" i="37" s="1"/>
  <c r="AL7" i="37"/>
  <c r="AM7" i="37" s="1"/>
  <c r="AL295" i="37"/>
  <c r="AM295" i="37" s="1"/>
  <c r="AL16" i="37"/>
  <c r="AM16" i="37" s="1"/>
  <c r="AL157" i="37"/>
  <c r="AM157" i="37" s="1"/>
  <c r="AL155" i="37"/>
  <c r="AM155" i="37" s="1"/>
  <c r="AL168" i="37"/>
  <c r="AM168" i="37" s="1"/>
  <c r="AL224" i="37"/>
  <c r="AM224" i="37" s="1"/>
  <c r="AL248" i="37"/>
  <c r="AM248" i="37" s="1"/>
  <c r="AL163" i="37"/>
  <c r="AM163" i="37" s="1"/>
  <c r="AL183" i="37"/>
  <c r="AM183" i="37" s="1"/>
  <c r="AL169" i="37"/>
  <c r="AM169" i="37" s="1"/>
  <c r="AL5" i="37"/>
  <c r="AM5" i="37" s="1"/>
  <c r="AL171" i="37"/>
  <c r="AM171" i="37" s="1"/>
  <c r="AL289" i="37"/>
  <c r="AM289" i="37" s="1"/>
  <c r="AL90" i="37"/>
  <c r="AL88" i="37"/>
  <c r="AM88" i="37" s="1"/>
  <c r="AL179" i="37"/>
  <c r="AM179" i="37" s="1"/>
  <c r="AL118" i="37"/>
  <c r="AM118" i="37" s="1"/>
  <c r="AL240" i="37"/>
  <c r="AM240" i="37" s="1"/>
  <c r="AL216" i="37"/>
  <c r="AM216" i="37" s="1"/>
  <c r="AL84" i="37"/>
  <c r="AL160" i="37"/>
  <c r="AM160" i="37" s="1"/>
  <c r="AL238" i="37"/>
  <c r="AM238" i="37" s="1"/>
  <c r="AL226" i="37"/>
  <c r="AM226" i="37" s="1"/>
  <c r="AL130" i="37"/>
  <c r="AM130" i="37" s="1"/>
  <c r="AL111" i="37"/>
  <c r="AM111" i="37" s="1"/>
  <c r="AL292" i="37"/>
  <c r="AM292" i="37" s="1"/>
  <c r="AL58" i="37"/>
  <c r="AM58" i="37" s="1"/>
  <c r="AL220" i="37"/>
  <c r="AM220" i="37" s="1"/>
  <c r="AL175" i="37"/>
  <c r="AM175" i="37" s="1"/>
  <c r="AL145" i="37"/>
  <c r="AM145" i="37" s="1"/>
  <c r="AL170" i="37"/>
  <c r="AM170" i="37" s="1"/>
  <c r="AL184" i="37"/>
  <c r="AM184" i="37" s="1"/>
  <c r="AL201" i="37"/>
  <c r="AM201" i="37" s="1"/>
  <c r="AL239" i="37"/>
  <c r="AM239" i="37" s="1"/>
  <c r="AL164" i="37"/>
  <c r="AM164" i="37" s="1"/>
  <c r="AL117" i="37"/>
  <c r="AM117" i="37" s="1"/>
  <c r="AL208" i="37"/>
  <c r="AM208" i="37" s="1"/>
  <c r="AL65" i="37"/>
  <c r="AM65" i="37" s="1"/>
  <c r="AL217" i="37"/>
  <c r="AM217" i="37" s="1"/>
  <c r="AL233" i="37"/>
  <c r="AM233" i="37" s="1"/>
  <c r="AL31" i="37"/>
  <c r="AM31" i="37" s="1"/>
  <c r="AL153" i="37"/>
  <c r="AM153" i="37" s="1"/>
  <c r="AL30" i="37"/>
  <c r="AM30" i="37" s="1"/>
  <c r="AL29" i="37"/>
  <c r="AM29" i="37" s="1"/>
  <c r="AL109" i="37"/>
  <c r="AM109" i="37" s="1"/>
  <c r="AL195" i="37"/>
  <c r="AM195" i="37" s="1"/>
  <c r="AL257" i="37"/>
  <c r="AM257" i="37" s="1"/>
  <c r="AL97" i="37"/>
  <c r="AM97" i="37" s="1"/>
  <c r="AL75" i="37"/>
  <c r="AM75" i="37" s="1"/>
  <c r="AL174" i="37"/>
  <c r="AM174" i="37" s="1"/>
  <c r="AL140" i="37"/>
  <c r="AM140" i="37" s="1"/>
  <c r="AL286" i="37"/>
  <c r="AM286" i="37" s="1"/>
  <c r="AL196" i="37"/>
  <c r="AM196" i="37" s="1"/>
  <c r="AL46" i="37"/>
  <c r="AM46" i="37" s="1"/>
  <c r="AL149" i="37"/>
  <c r="AM149" i="37" s="1"/>
  <c r="AL57" i="37"/>
  <c r="AL55" i="37"/>
  <c r="AM55" i="37" s="1"/>
  <c r="AL81" i="37"/>
  <c r="AM81" i="37" s="1"/>
  <c r="AL284" i="37"/>
  <c r="AM284" i="37" s="1"/>
  <c r="AL180" i="37"/>
  <c r="AM180" i="37" s="1"/>
  <c r="AL255" i="37"/>
  <c r="AM255" i="37" s="1"/>
  <c r="AL74" i="37"/>
  <c r="AM74" i="37" s="1"/>
  <c r="AL241" i="37"/>
  <c r="AM241" i="37" s="1"/>
  <c r="AL173" i="37"/>
  <c r="AM173" i="37" s="1"/>
  <c r="AL93" i="37"/>
  <c r="AM93" i="37" s="1"/>
  <c r="AL112" i="37"/>
  <c r="AM112" i="37" s="1"/>
  <c r="AL132" i="37"/>
  <c r="AM132" i="37" s="1"/>
  <c r="AL191" i="37"/>
  <c r="AM191" i="37" s="1"/>
  <c r="AL242" i="37"/>
  <c r="AM242" i="37" s="1"/>
  <c r="AL138" i="37"/>
  <c r="AM138" i="37" s="1"/>
  <c r="AU210" i="37"/>
  <c r="AG210" i="37"/>
  <c r="AU99" i="37"/>
  <c r="AG99" i="37"/>
  <c r="T115" i="37"/>
  <c r="AU188" i="37"/>
  <c r="T128" i="37"/>
  <c r="AG128" i="37"/>
  <c r="Z80" i="37"/>
  <c r="AJ80" i="37" s="1"/>
  <c r="AG80" i="37"/>
  <c r="AY281" i="37"/>
  <c r="AK281" i="37"/>
  <c r="AU87" i="37"/>
  <c r="AG87" i="37"/>
  <c r="T152" i="37"/>
  <c r="AG152" i="37"/>
  <c r="X68" i="37"/>
  <c r="AI68" i="37" s="1"/>
  <c r="AG68" i="37"/>
  <c r="AN115" i="37"/>
  <c r="T188" i="37"/>
  <c r="X182" i="37"/>
  <c r="AI182" i="37" s="1"/>
  <c r="AG182" i="37"/>
  <c r="X103" i="37"/>
  <c r="AI103" i="37" s="1"/>
  <c r="AL103" i="37" s="1"/>
  <c r="AG103" i="37"/>
  <c r="T53" i="37"/>
  <c r="AG53" i="37"/>
  <c r="AL230" i="37"/>
  <c r="AM230" i="37" s="1"/>
  <c r="AU115" i="37"/>
  <c r="V188" i="37"/>
  <c r="AH188" i="37" s="1"/>
  <c r="AL227" i="37"/>
  <c r="AM227" i="37" s="1"/>
  <c r="AN98" i="37"/>
  <c r="V73" i="37"/>
  <c r="AH73" i="37" s="1"/>
  <c r="AG73" i="37"/>
  <c r="AB115" i="37"/>
  <c r="AK115" i="37" s="1"/>
  <c r="X115" i="37"/>
  <c r="AI115" i="37" s="1"/>
  <c r="X188" i="37"/>
  <c r="AI188" i="37" s="1"/>
  <c r="AU98" i="37"/>
  <c r="T243" i="37"/>
  <c r="AG243" i="37"/>
  <c r="T11" i="37"/>
  <c r="AG11" i="37"/>
  <c r="Z188" i="37"/>
  <c r="AJ188" i="37" s="1"/>
  <c r="T98" i="37"/>
  <c r="BC150" i="37"/>
  <c r="AI150" i="37"/>
  <c r="AM291" i="37"/>
  <c r="V98" i="37"/>
  <c r="AH98" i="37" s="1"/>
  <c r="AY150" i="37"/>
  <c r="AK150" i="37"/>
  <c r="T148" i="37"/>
  <c r="AG148" i="37"/>
  <c r="V100" i="37"/>
  <c r="AH100" i="37" s="1"/>
  <c r="AG100" i="37"/>
  <c r="AM166" i="37"/>
  <c r="X98" i="37"/>
  <c r="AI98" i="37" s="1"/>
  <c r="V134" i="37"/>
  <c r="AH134" i="37" s="1"/>
  <c r="AG134" i="37"/>
  <c r="AB98" i="37"/>
  <c r="AK98" i="37" s="1"/>
  <c r="T21" i="37"/>
  <c r="AG21" i="37"/>
  <c r="T82" i="37"/>
  <c r="AG82" i="37"/>
  <c r="AN188" i="37"/>
  <c r="T54" i="37"/>
  <c r="T129" i="37"/>
  <c r="AG129" i="37"/>
  <c r="X54" i="37"/>
  <c r="AI54" i="37" s="1"/>
  <c r="T95" i="37"/>
  <c r="AG95" i="37"/>
  <c r="AM90" i="37"/>
  <c r="X229" i="37"/>
  <c r="AI229" i="37" s="1"/>
  <c r="AG229" i="37"/>
  <c r="T277" i="37"/>
  <c r="AU228" i="37"/>
  <c r="AG228" i="37"/>
  <c r="AV281" i="37"/>
  <c r="AH281" i="37"/>
  <c r="T162" i="37"/>
  <c r="AG162" i="37"/>
  <c r="T275" i="37"/>
  <c r="AG275" i="37"/>
  <c r="T52" i="37"/>
  <c r="AG52" i="37"/>
  <c r="T285" i="37"/>
  <c r="AG285" i="37"/>
  <c r="AL104" i="37"/>
  <c r="AM104" i="37" s="1"/>
  <c r="V54" i="37"/>
  <c r="AH54" i="37" s="1"/>
  <c r="AL23" i="37"/>
  <c r="AM23" i="37" s="1"/>
  <c r="Z54" i="37"/>
  <c r="AJ54" i="37" s="1"/>
  <c r="AN54" i="37"/>
  <c r="AB133" i="37"/>
  <c r="AK133" i="37" s="1"/>
  <c r="T204" i="37"/>
  <c r="AG204" i="37"/>
  <c r="AB72" i="37"/>
  <c r="AK72" i="37" s="1"/>
  <c r="AG72" i="37"/>
  <c r="AL274" i="37"/>
  <c r="AM274" i="37" s="1"/>
  <c r="T27" i="37"/>
  <c r="AG27" i="37"/>
  <c r="T266" i="37"/>
  <c r="AG266" i="37"/>
  <c r="AL142" i="37"/>
  <c r="AM142" i="37" s="1"/>
  <c r="T232" i="37"/>
  <c r="AG232" i="37"/>
  <c r="AB54" i="37"/>
  <c r="AK54" i="37" s="1"/>
  <c r="AB189" i="37"/>
  <c r="AK189" i="37" s="1"/>
  <c r="AG189" i="37"/>
  <c r="Z288" i="37"/>
  <c r="AJ288" i="37" s="1"/>
  <c r="AG288" i="37"/>
  <c r="AM19" i="37"/>
  <c r="T212" i="37"/>
  <c r="AG212" i="37"/>
  <c r="T18" i="37"/>
  <c r="AG18" i="37"/>
  <c r="AU54" i="37"/>
  <c r="T213" i="37"/>
  <c r="AG213" i="37"/>
  <c r="X267" i="37"/>
  <c r="AG267" i="37"/>
  <c r="AB43" i="37"/>
  <c r="AK43" i="37" s="1"/>
  <c r="T14" i="37"/>
  <c r="AG14" i="37"/>
  <c r="AQ51" i="37"/>
  <c r="AJ51" i="37"/>
  <c r="Z133" i="37"/>
  <c r="AJ133" i="37" s="1"/>
  <c r="BB256" i="37"/>
  <c r="AH256" i="37"/>
  <c r="AB213" i="37"/>
  <c r="AK213" i="37" s="1"/>
  <c r="AL213" i="37" s="1"/>
  <c r="AU147" i="37"/>
  <c r="AG147" i="37"/>
  <c r="AU193" i="37"/>
  <c r="AG193" i="37"/>
  <c r="AQ256" i="37"/>
  <c r="AJ256" i="37"/>
  <c r="V43" i="37"/>
  <c r="AH43" i="37" s="1"/>
  <c r="AL245" i="37"/>
  <c r="AM245" i="37" s="1"/>
  <c r="AN133" i="37"/>
  <c r="AL10" i="37"/>
  <c r="AM10" i="37" s="1"/>
  <c r="AN9" i="37"/>
  <c r="AG9" i="37"/>
  <c r="V190" i="37"/>
  <c r="AH190" i="37" s="1"/>
  <c r="AG190" i="37"/>
  <c r="X265" i="37"/>
  <c r="AI265" i="37" s="1"/>
  <c r="T47" i="37"/>
  <c r="AG47" i="37"/>
  <c r="V154" i="37"/>
  <c r="AH154" i="37" s="1"/>
  <c r="AG154" i="37"/>
  <c r="V261" i="37"/>
  <c r="AH261" i="37" s="1"/>
  <c r="AL261" i="37" s="1"/>
  <c r="AM261" i="37" s="1"/>
  <c r="AM84" i="37"/>
  <c r="V133" i="37"/>
  <c r="AH133" i="37" s="1"/>
  <c r="X128" i="37"/>
  <c r="AI128" i="37" s="1"/>
  <c r="AU172" i="37"/>
  <c r="X21" i="37"/>
  <c r="AI21" i="37" s="1"/>
  <c r="AL21" i="37" s="1"/>
  <c r="T181" i="37"/>
  <c r="AG181" i="37"/>
  <c r="AB276" i="37"/>
  <c r="AK276" i="37" s="1"/>
  <c r="AG276" i="37"/>
  <c r="V178" i="37"/>
  <c r="AH178" i="37" s="1"/>
  <c r="AN26" i="37"/>
  <c r="AG26" i="37"/>
  <c r="V209" i="37"/>
  <c r="AH209" i="37" s="1"/>
  <c r="AL209" i="37" s="1"/>
  <c r="AM209" i="37" s="1"/>
  <c r="Z231" i="37"/>
  <c r="AJ231" i="37" s="1"/>
  <c r="AN4" i="37"/>
  <c r="AG4" i="37"/>
  <c r="AX32" i="37"/>
  <c r="AJ32" i="37"/>
  <c r="AL32" i="37" s="1"/>
  <c r="AM32" i="37" s="1"/>
  <c r="AL35" i="37"/>
  <c r="AM35" i="37" s="1"/>
  <c r="AL135" i="37"/>
  <c r="AM135" i="37" s="1"/>
  <c r="X133" i="37"/>
  <c r="AI133" i="37" s="1"/>
  <c r="Z128" i="37"/>
  <c r="AJ128" i="37" s="1"/>
  <c r="T172" i="37"/>
  <c r="T15" i="37"/>
  <c r="AG15" i="37"/>
  <c r="T244" i="37"/>
  <c r="AG244" i="37"/>
  <c r="Z73" i="37"/>
  <c r="AJ73" i="37" s="1"/>
  <c r="X129" i="37"/>
  <c r="AI129" i="37" s="1"/>
  <c r="AN199" i="37"/>
  <c r="AG199" i="37"/>
  <c r="V39" i="37"/>
  <c r="AH39" i="37" s="1"/>
  <c r="AB247" i="37"/>
  <c r="AK247" i="37" s="1"/>
  <c r="Z172" i="37"/>
  <c r="AJ172" i="37" s="1"/>
  <c r="AU133" i="37"/>
  <c r="AN128" i="37"/>
  <c r="V172" i="37"/>
  <c r="AH172" i="37" s="1"/>
  <c r="T192" i="37"/>
  <c r="AN137" i="37"/>
  <c r="AG137" i="37"/>
  <c r="BD150" i="37"/>
  <c r="BF150" i="37" s="1"/>
  <c r="AJ150" i="37"/>
  <c r="V265" i="37"/>
  <c r="AH265" i="37" s="1"/>
  <c r="V231" i="37"/>
  <c r="AH231" i="37" s="1"/>
  <c r="AL272" i="37"/>
  <c r="AM272" i="37" s="1"/>
  <c r="T133" i="37"/>
  <c r="AB172" i="37"/>
  <c r="AK172" i="37" s="1"/>
  <c r="AB192" i="37"/>
  <c r="AK192" i="37" s="1"/>
  <c r="BB150" i="37"/>
  <c r="AH150" i="37"/>
  <c r="V122" i="37"/>
  <c r="AH122" i="37" s="1"/>
  <c r="AL122" i="37" s="1"/>
  <c r="AM122" i="37" s="1"/>
  <c r="AN172" i="37"/>
  <c r="AR51" i="37"/>
  <c r="AK51" i="37"/>
  <c r="V67" i="37"/>
  <c r="AH67" i="37" s="1"/>
  <c r="AL67" i="37" s="1"/>
  <c r="AM67" i="37" s="1"/>
  <c r="AM57" i="37"/>
  <c r="T38" i="37"/>
  <c r="AG38" i="37"/>
  <c r="AL278" i="37"/>
  <c r="AM278" i="37" s="1"/>
  <c r="T45" i="37"/>
  <c r="AG45" i="37"/>
  <c r="AM45" i="37" s="1"/>
  <c r="T102" i="37"/>
  <c r="AG102" i="37"/>
  <c r="AR256" i="37"/>
  <c r="AK256" i="37"/>
  <c r="V8" i="37"/>
  <c r="AH8" i="37" s="1"/>
  <c r="X137" i="37"/>
  <c r="AI137" i="37" s="1"/>
  <c r="AB137" i="37"/>
  <c r="AK137" i="37" s="1"/>
  <c r="AQ150" i="37"/>
  <c r="AX150" i="37"/>
  <c r="AU137" i="37"/>
  <c r="T137" i="37"/>
  <c r="Z121" i="37"/>
  <c r="AJ121" i="37" s="1"/>
  <c r="AL121" i="37" s="1"/>
  <c r="AM121" i="37" s="1"/>
  <c r="V137" i="37"/>
  <c r="AH137" i="37" s="1"/>
  <c r="AW256" i="37"/>
  <c r="X177" i="37"/>
  <c r="AI177" i="37" s="1"/>
  <c r="AL177" i="37" s="1"/>
  <c r="AM177" i="37" s="1"/>
  <c r="BC256" i="37"/>
  <c r="Z8" i="37"/>
  <c r="AJ8" i="37" s="1"/>
  <c r="T182" i="37"/>
  <c r="AN8" i="37"/>
  <c r="V182" i="37"/>
  <c r="AH182" i="37" s="1"/>
  <c r="AU8" i="37"/>
  <c r="T8" i="37"/>
  <c r="V95" i="37"/>
  <c r="AH95" i="37" s="1"/>
  <c r="X77" i="37"/>
  <c r="AI77" i="37" s="1"/>
  <c r="AL77" i="37" s="1"/>
  <c r="AM77" i="37" s="1"/>
  <c r="AU243" i="37"/>
  <c r="AP256" i="37"/>
  <c r="Z154" i="37"/>
  <c r="AJ154" i="37" s="1"/>
  <c r="X185" i="37"/>
  <c r="AI185" i="37" s="1"/>
  <c r="AB154" i="37"/>
  <c r="AK154" i="37" s="1"/>
  <c r="AN154" i="37"/>
  <c r="AB9" i="37"/>
  <c r="AK9" i="37" s="1"/>
  <c r="T103" i="37"/>
  <c r="AU9" i="37"/>
  <c r="T9" i="37"/>
  <c r="V9" i="37"/>
  <c r="AH9" i="37" s="1"/>
  <c r="V269" i="37"/>
  <c r="AH269" i="37" s="1"/>
  <c r="AB185" i="37"/>
  <c r="AK185" i="37" s="1"/>
  <c r="Z283" i="37"/>
  <c r="AJ283" i="37" s="1"/>
  <c r="V115" i="37"/>
  <c r="AH115" i="37" s="1"/>
  <c r="AB25" i="37"/>
  <c r="AN25" i="37"/>
  <c r="AU25" i="37"/>
  <c r="T25" i="37"/>
  <c r="V25" i="37"/>
  <c r="X25" i="37"/>
  <c r="AI25" i="37" s="1"/>
  <c r="X8" i="37"/>
  <c r="AI8" i="37" s="1"/>
  <c r="AB146" i="37"/>
  <c r="AK146" i="37" s="1"/>
  <c r="AL146" i="37" s="1"/>
  <c r="AM146" i="37" s="1"/>
  <c r="AN147" i="37"/>
  <c r="X158" i="37"/>
  <c r="AI158" i="37" s="1"/>
  <c r="AL158" i="37" s="1"/>
  <c r="AM158" i="37" s="1"/>
  <c r="V277" i="37"/>
  <c r="AH277" i="37" s="1"/>
  <c r="AN283" i="37"/>
  <c r="T4" i="37"/>
  <c r="BD32" i="37"/>
  <c r="Z50" i="37"/>
  <c r="AJ50" i="37" s="1"/>
  <c r="AB8" i="37"/>
  <c r="AK8" i="37" s="1"/>
  <c r="Z4" i="37"/>
  <c r="AJ4" i="37" s="1"/>
  <c r="V78" i="37"/>
  <c r="AH78" i="37" s="1"/>
  <c r="AL78" i="37" s="1"/>
  <c r="AM78" i="37" s="1"/>
  <c r="AY51" i="37"/>
  <c r="AY256" i="37"/>
  <c r="AB251" i="37"/>
  <c r="AK251" i="37" s="1"/>
  <c r="Z15" i="37"/>
  <c r="AJ15" i="37" s="1"/>
  <c r="V276" i="37"/>
  <c r="T276" i="37"/>
  <c r="T26" i="37"/>
  <c r="X276" i="37"/>
  <c r="AI276" i="37" s="1"/>
  <c r="V26" i="37"/>
  <c r="AH26" i="37" s="1"/>
  <c r="AU154" i="37"/>
  <c r="Z26" i="37"/>
  <c r="AJ26" i="37" s="1"/>
  <c r="T154" i="37"/>
  <c r="AU276" i="37"/>
  <c r="AB26" i="37"/>
  <c r="AO256" i="37"/>
  <c r="AN276" i="37"/>
  <c r="AU26" i="37"/>
  <c r="AV256" i="37"/>
  <c r="AX256" i="37"/>
  <c r="AB181" i="37"/>
  <c r="AK181" i="37" s="1"/>
  <c r="Z137" i="37"/>
  <c r="AJ137" i="37" s="1"/>
  <c r="X134" i="37"/>
  <c r="AI134" i="37" s="1"/>
  <c r="V34" i="37"/>
  <c r="AH34" i="37" s="1"/>
  <c r="X268" i="37"/>
  <c r="AI268" i="37" s="1"/>
  <c r="AL268" i="37" s="1"/>
  <c r="AM268" i="37" s="1"/>
  <c r="Z34" i="37"/>
  <c r="AJ34" i="37" s="1"/>
  <c r="AB34" i="37"/>
  <c r="Z193" i="37"/>
  <c r="AN34" i="37"/>
  <c r="X47" i="37"/>
  <c r="AU128" i="37"/>
  <c r="T193" i="37"/>
  <c r="X34" i="37"/>
  <c r="AU34" i="37"/>
  <c r="T34" i="37"/>
  <c r="X193" i="37"/>
  <c r="AI193" i="37" s="1"/>
  <c r="AB147" i="37"/>
  <c r="AK147" i="37" s="1"/>
  <c r="AC32" i="37"/>
  <c r="V15" i="37"/>
  <c r="AH15" i="37" s="1"/>
  <c r="AB193" i="37"/>
  <c r="AK193" i="37" s="1"/>
  <c r="AB199" i="37"/>
  <c r="V199" i="37"/>
  <c r="AU249" i="37"/>
  <c r="X199" i="37"/>
  <c r="AI199" i="37" s="1"/>
  <c r="T249" i="37"/>
  <c r="Z199" i="37"/>
  <c r="AJ199" i="37" s="1"/>
  <c r="Z134" i="37"/>
  <c r="AJ134" i="37" s="1"/>
  <c r="Z249" i="37"/>
  <c r="AJ249" i="37" s="1"/>
  <c r="AB134" i="37"/>
  <c r="AK134" i="37" s="1"/>
  <c r="AU199" i="37"/>
  <c r="T199" i="37"/>
  <c r="AN134" i="37"/>
  <c r="AB283" i="37"/>
  <c r="AK283" i="37" s="1"/>
  <c r="AU134" i="37"/>
  <c r="V129" i="37"/>
  <c r="AH129" i="37" s="1"/>
  <c r="Z115" i="37"/>
  <c r="AJ115" i="37" s="1"/>
  <c r="X194" i="37"/>
  <c r="V147" i="37"/>
  <c r="AH147" i="37" s="1"/>
  <c r="AR281" i="37"/>
  <c r="T134" i="37"/>
  <c r="V14" i="37"/>
  <c r="Z276" i="37"/>
  <c r="AJ276" i="37" s="1"/>
  <c r="X247" i="37"/>
  <c r="AI247" i="37" s="1"/>
  <c r="T147" i="37"/>
  <c r="AU283" i="37"/>
  <c r="Z53" i="37"/>
  <c r="AJ53" i="37" s="1"/>
  <c r="AB188" i="37"/>
  <c r="AK188" i="37" s="1"/>
  <c r="AC280" i="37"/>
  <c r="V107" i="37"/>
  <c r="AH107" i="37" s="1"/>
  <c r="Z147" i="37"/>
  <c r="T283" i="37"/>
  <c r="AU192" i="37"/>
  <c r="AB82" i="37"/>
  <c r="AK82" i="37" s="1"/>
  <c r="AL82" i="37" s="1"/>
  <c r="Z39" i="37"/>
  <c r="AJ39" i="37" s="1"/>
  <c r="V63" i="37"/>
  <c r="AH63" i="37" s="1"/>
  <c r="AL63" i="37" s="1"/>
  <c r="AM63" i="37" s="1"/>
  <c r="AQ32" i="37"/>
  <c r="V283" i="37"/>
  <c r="AH283" i="37" s="1"/>
  <c r="AU4" i="37"/>
  <c r="V4" i="37"/>
  <c r="AH4" i="37" s="1"/>
  <c r="X4" i="37"/>
  <c r="AI4" i="37" s="1"/>
  <c r="AB4" i="37"/>
  <c r="AK4" i="37" s="1"/>
  <c r="V298" i="37"/>
  <c r="AH298" i="37" s="1"/>
  <c r="AL298" i="37" s="1"/>
  <c r="AM298" i="37" s="1"/>
  <c r="X95" i="37"/>
  <c r="AI95" i="37" s="1"/>
  <c r="AB95" i="37"/>
  <c r="AK95" i="37" s="1"/>
  <c r="AU95" i="37"/>
  <c r="V266" i="37"/>
  <c r="AH266" i="37" s="1"/>
  <c r="AU232" i="37"/>
  <c r="Z266" i="37"/>
  <c r="AJ266" i="37" s="1"/>
  <c r="AB266" i="37"/>
  <c r="AK266" i="37" s="1"/>
  <c r="AU266" i="37"/>
  <c r="Z277" i="37"/>
  <c r="AJ277" i="37" s="1"/>
  <c r="T72" i="37"/>
  <c r="X72" i="37"/>
  <c r="AI72" i="37" s="1"/>
  <c r="AU72" i="37"/>
  <c r="Z9" i="37"/>
  <c r="AJ9" i="37" s="1"/>
  <c r="Z72" i="37"/>
  <c r="AU288" i="37"/>
  <c r="AY280" i="37"/>
  <c r="T288" i="37"/>
  <c r="X147" i="37"/>
  <c r="AI147" i="37" s="1"/>
  <c r="V288" i="37"/>
  <c r="AH288" i="37" s="1"/>
  <c r="AR150" i="37"/>
  <c r="AR280" i="37"/>
  <c r="X288" i="37"/>
  <c r="AI288" i="37" s="1"/>
  <c r="AB288" i="37"/>
  <c r="AK288" i="37" s="1"/>
  <c r="AN288" i="37"/>
  <c r="V247" i="37"/>
  <c r="AH247" i="37" s="1"/>
  <c r="AU189" i="37"/>
  <c r="V148" i="37"/>
  <c r="AH148" i="37" s="1"/>
  <c r="AP150" i="37"/>
  <c r="AN189" i="37"/>
  <c r="T189" i="37"/>
  <c r="X148" i="37"/>
  <c r="AW150" i="37"/>
  <c r="Z148" i="37"/>
  <c r="AB232" i="37"/>
  <c r="X189" i="37"/>
  <c r="AI189" i="37" s="1"/>
  <c r="Z189" i="37"/>
  <c r="AJ189" i="37" s="1"/>
  <c r="AB148" i="37"/>
  <c r="AK148" i="37" s="1"/>
  <c r="AN232" i="37"/>
  <c r="X192" i="37"/>
  <c r="AI192" i="37" s="1"/>
  <c r="V232" i="37"/>
  <c r="AN204" i="37"/>
  <c r="Z192" i="37"/>
  <c r="AU204" i="37"/>
  <c r="AN192" i="37"/>
  <c r="X178" i="37"/>
  <c r="AI178" i="37" s="1"/>
  <c r="V193" i="37"/>
  <c r="AH193" i="37" s="1"/>
  <c r="Z83" i="37"/>
  <c r="AJ83" i="37" s="1"/>
  <c r="AL83" i="37" s="1"/>
  <c r="AM83" i="37" s="1"/>
  <c r="Z186" i="37"/>
  <c r="AJ186" i="37" s="1"/>
  <c r="X154" i="37"/>
  <c r="AI154" i="37" s="1"/>
  <c r="AP51" i="37"/>
  <c r="BC51" i="37"/>
  <c r="AW51" i="37"/>
  <c r="AN186" i="37"/>
  <c r="AU186" i="37"/>
  <c r="T186" i="37"/>
  <c r="V186" i="37"/>
  <c r="X9" i="37"/>
  <c r="AI9" i="37" s="1"/>
  <c r="AC51" i="37"/>
  <c r="AS51" i="37" s="1"/>
  <c r="X14" i="37"/>
  <c r="AI14" i="37" s="1"/>
  <c r="Z228" i="37"/>
  <c r="X283" i="37"/>
  <c r="X214" i="37"/>
  <c r="T297" i="37"/>
  <c r="AB297" i="37"/>
  <c r="AK297" i="37" s="1"/>
  <c r="AN297" i="37"/>
  <c r="AU297" i="37"/>
  <c r="AO281" i="37"/>
  <c r="Z98" i="37"/>
  <c r="AJ98" i="37" s="1"/>
  <c r="V297" i="37"/>
  <c r="AH297" i="37" s="1"/>
  <c r="AU260" i="37"/>
  <c r="V56" i="37"/>
  <c r="X26" i="37"/>
  <c r="AI26" i="37" s="1"/>
  <c r="V72" i="37"/>
  <c r="AH72" i="37" s="1"/>
  <c r="Z297" i="37"/>
  <c r="AJ297" i="37" s="1"/>
  <c r="X260" i="37"/>
  <c r="AI260" i="37" s="1"/>
  <c r="AN260" i="37"/>
  <c r="X232" i="37"/>
  <c r="AI232" i="37" s="1"/>
  <c r="V181" i="37"/>
  <c r="AH181" i="37" s="1"/>
  <c r="X297" i="37"/>
  <c r="AI297" i="37" s="1"/>
  <c r="AU229" i="37"/>
  <c r="Z229" i="37"/>
  <c r="AJ229" i="37" s="1"/>
  <c r="AB229" i="37"/>
  <c r="AK229" i="37" s="1"/>
  <c r="AN229" i="37"/>
  <c r="T229" i="37"/>
  <c r="X186" i="37"/>
  <c r="V229" i="37"/>
  <c r="AV229" i="37" s="1"/>
  <c r="AN193" i="37"/>
  <c r="AN243" i="37"/>
  <c r="Z95" i="37"/>
  <c r="X152" i="37"/>
  <c r="AI152" i="37" s="1"/>
  <c r="AB99" i="37"/>
  <c r="AK99" i="37" s="1"/>
  <c r="Z152" i="37"/>
  <c r="T210" i="37"/>
  <c r="V210" i="37"/>
  <c r="AH210" i="37" s="1"/>
  <c r="X210" i="37"/>
  <c r="AI210" i="37" s="1"/>
  <c r="Z210" i="37"/>
  <c r="AB128" i="37"/>
  <c r="AK128" i="37" s="1"/>
  <c r="AB210" i="37"/>
  <c r="AK210" i="37" s="1"/>
  <c r="AN210" i="37"/>
  <c r="AC281" i="37"/>
  <c r="AD281" i="37" s="1"/>
  <c r="V176" i="37"/>
  <c r="AH176" i="37" s="1"/>
  <c r="BB281" i="37"/>
  <c r="BF281" i="37" s="1"/>
  <c r="Z68" i="37"/>
  <c r="AJ68" i="37" s="1"/>
  <c r="T73" i="37"/>
  <c r="AB100" i="37"/>
  <c r="AK100" i="37" s="1"/>
  <c r="AB68" i="37"/>
  <c r="V41" i="37"/>
  <c r="AN68" i="37"/>
  <c r="Z182" i="37"/>
  <c r="AJ182" i="37" s="1"/>
  <c r="AB260" i="37"/>
  <c r="V249" i="37"/>
  <c r="AH249" i="37" s="1"/>
  <c r="V254" i="37"/>
  <c r="AB246" i="37"/>
  <c r="AK246" i="37" s="1"/>
  <c r="AU68" i="37"/>
  <c r="X176" i="37"/>
  <c r="Z101" i="37"/>
  <c r="AJ101" i="37" s="1"/>
  <c r="AL101" i="37" s="1"/>
  <c r="AM101" i="37" s="1"/>
  <c r="V260" i="37"/>
  <c r="AH260" i="37" s="1"/>
  <c r="T68" i="37"/>
  <c r="V68" i="37"/>
  <c r="T87" i="37"/>
  <c r="V128" i="37"/>
  <c r="AH128" i="37" s="1"/>
  <c r="X80" i="37"/>
  <c r="AI80" i="37" s="1"/>
  <c r="X254" i="37"/>
  <c r="AI254" i="37" s="1"/>
  <c r="AN80" i="37"/>
  <c r="Z176" i="37"/>
  <c r="AJ176" i="37" s="1"/>
  <c r="X87" i="37"/>
  <c r="AI87" i="37" s="1"/>
  <c r="AU80" i="37"/>
  <c r="AU277" i="37"/>
  <c r="AB80" i="37"/>
  <c r="V87" i="37"/>
  <c r="AH87" i="37" s="1"/>
  <c r="AB176" i="37"/>
  <c r="T80" i="37"/>
  <c r="AN277" i="37"/>
  <c r="AN176" i="37"/>
  <c r="Z87" i="37"/>
  <c r="AJ87" i="37" s="1"/>
  <c r="X99" i="37"/>
  <c r="X50" i="37"/>
  <c r="AB87" i="37"/>
  <c r="AK87" i="37" s="1"/>
  <c r="T99" i="37"/>
  <c r="V243" i="37"/>
  <c r="AH243" i="37" s="1"/>
  <c r="X277" i="37"/>
  <c r="AI277" i="37" s="1"/>
  <c r="AU176" i="37"/>
  <c r="T176" i="37"/>
  <c r="AN87" i="37"/>
  <c r="V99" i="37"/>
  <c r="X243" i="37"/>
  <c r="AI243" i="37" s="1"/>
  <c r="AN152" i="37"/>
  <c r="Z243" i="37"/>
  <c r="AU152" i="37"/>
  <c r="AN99" i="37"/>
  <c r="AB243" i="37"/>
  <c r="AK243" i="37" s="1"/>
  <c r="Z41" i="37"/>
  <c r="AJ41" i="37" s="1"/>
  <c r="AB212" i="37"/>
  <c r="AK212" i="37" s="1"/>
  <c r="X190" i="37"/>
  <c r="AI190" i="37" s="1"/>
  <c r="AB41" i="37"/>
  <c r="AK41" i="37" s="1"/>
  <c r="Z47" i="37"/>
  <c r="AN212" i="37"/>
  <c r="V212" i="37"/>
  <c r="AN41" i="37"/>
  <c r="V47" i="37"/>
  <c r="V18" i="37"/>
  <c r="AH18" i="37" s="1"/>
  <c r="X18" i="37"/>
  <c r="AI18" i="37" s="1"/>
  <c r="AB249" i="37"/>
  <c r="AK249" i="37" s="1"/>
  <c r="Z18" i="37"/>
  <c r="AJ18" i="37" s="1"/>
  <c r="AN249" i="37"/>
  <c r="AB18" i="37"/>
  <c r="AK18" i="37" s="1"/>
  <c r="AN18" i="37"/>
  <c r="AU18" i="37"/>
  <c r="AU15" i="37"/>
  <c r="Z161" i="37"/>
  <c r="AJ161" i="37" s="1"/>
  <c r="AB15" i="37"/>
  <c r="AK15" i="37" s="1"/>
  <c r="AU161" i="37"/>
  <c r="T251" i="37"/>
  <c r="AU212" i="37"/>
  <c r="AB161" i="37"/>
  <c r="AK161" i="37" s="1"/>
  <c r="V251" i="37"/>
  <c r="AB47" i="37"/>
  <c r="AN15" i="37"/>
  <c r="X251" i="37"/>
  <c r="AI251" i="37" s="1"/>
  <c r="X15" i="37"/>
  <c r="AI15" i="37" s="1"/>
  <c r="AN47" i="37"/>
  <c r="AU251" i="37"/>
  <c r="AU47" i="37"/>
  <c r="BD256" i="37"/>
  <c r="AX51" i="37"/>
  <c r="AU41" i="37"/>
  <c r="BD51" i="37"/>
  <c r="Z251" i="37"/>
  <c r="AJ251" i="37" s="1"/>
  <c r="T41" i="37"/>
  <c r="AB277" i="37"/>
  <c r="AK277" i="37" s="1"/>
  <c r="Z108" i="37"/>
  <c r="X269" i="37"/>
  <c r="X69" i="37"/>
  <c r="AC69" i="37" s="1"/>
  <c r="AB152" i="37"/>
  <c r="AK152" i="37" s="1"/>
  <c r="X249" i="37"/>
  <c r="AI249" i="37" s="1"/>
  <c r="X107" i="37"/>
  <c r="AI107" i="37" s="1"/>
  <c r="X172" i="37"/>
  <c r="AW172" i="37" s="1"/>
  <c r="X41" i="37"/>
  <c r="Z212" i="37"/>
  <c r="AJ212" i="37" s="1"/>
  <c r="Z260" i="37"/>
  <c r="AJ260" i="37" s="1"/>
  <c r="V80" i="37"/>
  <c r="AH80" i="37" s="1"/>
  <c r="AB53" i="37"/>
  <c r="X187" i="37"/>
  <c r="AI187" i="37" s="1"/>
  <c r="AL187" i="37" s="1"/>
  <c r="AM187" i="37" s="1"/>
  <c r="AV100" i="37"/>
  <c r="AO100" i="37"/>
  <c r="BB100" i="37"/>
  <c r="BB190" i="37"/>
  <c r="AV190" i="37"/>
  <c r="AO190" i="37"/>
  <c r="AB204" i="37"/>
  <c r="V204" i="37"/>
  <c r="X204" i="37"/>
  <c r="AN72" i="37"/>
  <c r="X108" i="37"/>
  <c r="AI108" i="37" s="1"/>
  <c r="V108" i="37"/>
  <c r="AH108" i="37" s="1"/>
  <c r="AU108" i="37"/>
  <c r="AN108" i="37"/>
  <c r="AB108" i="37"/>
  <c r="AK108" i="37" s="1"/>
  <c r="AB27" i="37"/>
  <c r="AK27" i="37" s="1"/>
  <c r="Z204" i="37"/>
  <c r="Z52" i="37"/>
  <c r="X162" i="37"/>
  <c r="AI162" i="37" s="1"/>
  <c r="AN27" i="37"/>
  <c r="AU52" i="37"/>
  <c r="Z162" i="37"/>
  <c r="AU27" i="37"/>
  <c r="V52" i="37"/>
  <c r="AV52" i="37" s="1"/>
  <c r="AB162" i="37"/>
  <c r="X27" i="37"/>
  <c r="AI27" i="37" s="1"/>
  <c r="X52" i="37"/>
  <c r="AI52" i="37" s="1"/>
  <c r="T190" i="37"/>
  <c r="AU190" i="37"/>
  <c r="AN190" i="37"/>
  <c r="T267" i="37"/>
  <c r="AU267" i="37"/>
  <c r="AN267" i="37"/>
  <c r="AB267" i="37"/>
  <c r="AK267" i="37" s="1"/>
  <c r="Z27" i="37"/>
  <c r="AB52" i="37"/>
  <c r="AK52" i="37" s="1"/>
  <c r="AN162" i="37"/>
  <c r="X181" i="37"/>
  <c r="AI181" i="37" s="1"/>
  <c r="V27" i="37"/>
  <c r="AH27" i="37" s="1"/>
  <c r="AU162" i="37"/>
  <c r="AN52" i="37"/>
  <c r="V162" i="37"/>
  <c r="AN275" i="37"/>
  <c r="AN264" i="37"/>
  <c r="V275" i="37"/>
  <c r="T264" i="37"/>
  <c r="V244" i="37"/>
  <c r="X275" i="37"/>
  <c r="AI275" i="37" s="1"/>
  <c r="V264" i="37"/>
  <c r="Z275" i="37"/>
  <c r="Z267" i="37"/>
  <c r="AJ267" i="37" s="1"/>
  <c r="AB275" i="37"/>
  <c r="AK275" i="37" s="1"/>
  <c r="AU275" i="37"/>
  <c r="T260" i="37"/>
  <c r="Z190" i="37"/>
  <c r="AJ190" i="37" s="1"/>
  <c r="Z100" i="37"/>
  <c r="AJ100" i="37" s="1"/>
  <c r="AN106" i="37"/>
  <c r="X244" i="37"/>
  <c r="AI244" i="37" s="1"/>
  <c r="AU106" i="37"/>
  <c r="Z244" i="37"/>
  <c r="AJ244" i="37" s="1"/>
  <c r="AU181" i="37"/>
  <c r="AB244" i="37"/>
  <c r="AN285" i="37"/>
  <c r="AN244" i="37"/>
  <c r="AW267" i="37"/>
  <c r="Z181" i="37"/>
  <c r="AJ181" i="37" s="1"/>
  <c r="V267" i="37"/>
  <c r="AH267" i="37" s="1"/>
  <c r="AU244" i="37"/>
  <c r="BC267" i="37"/>
  <c r="T100" i="37"/>
  <c r="AU100" i="37"/>
  <c r="AN100" i="37"/>
  <c r="X285" i="37"/>
  <c r="AI285" i="37" s="1"/>
  <c r="AN181" i="37"/>
  <c r="AU285" i="37"/>
  <c r="V285" i="37"/>
  <c r="AH285" i="37" s="1"/>
  <c r="Z285" i="37"/>
  <c r="AJ285" i="37" s="1"/>
  <c r="X212" i="37"/>
  <c r="AI212" i="37" s="1"/>
  <c r="AB285" i="37"/>
  <c r="AK285" i="37" s="1"/>
  <c r="Z232" i="37"/>
  <c r="AJ232" i="37" s="1"/>
  <c r="AB190" i="37"/>
  <c r="AK190" i="37" s="1"/>
  <c r="X100" i="37"/>
  <c r="AI100" i="37" s="1"/>
  <c r="T106" i="37"/>
  <c r="T108" i="37"/>
  <c r="AC256" i="37"/>
  <c r="BF125" i="37"/>
  <c r="BC190" i="37"/>
  <c r="AC150" i="37"/>
  <c r="AD150" i="37" s="1"/>
  <c r="AN228" i="37"/>
  <c r="V228" i="37"/>
  <c r="X228" i="37"/>
  <c r="BF280" i="37"/>
  <c r="AB228" i="37"/>
  <c r="AB106" i="37"/>
  <c r="AK106" i="37" s="1"/>
  <c r="Z106" i="37"/>
  <c r="AU264" i="37"/>
  <c r="T228" i="37"/>
  <c r="X264" i="37"/>
  <c r="AI264" i="37" s="1"/>
  <c r="Z264" i="37"/>
  <c r="X106" i="37"/>
  <c r="V106" i="37"/>
  <c r="AB264" i="37"/>
  <c r="AK264" i="37" s="1"/>
  <c r="AN287" i="37"/>
  <c r="AB287" i="37"/>
  <c r="AK287" i="37" s="1"/>
  <c r="Z287" i="37"/>
  <c r="AJ287" i="37" s="1"/>
  <c r="X287" i="37"/>
  <c r="AI287" i="37" s="1"/>
  <c r="V287" i="37"/>
  <c r="AH287" i="37" s="1"/>
  <c r="T287" i="37"/>
  <c r="AU287" i="37"/>
  <c r="BD69" i="37"/>
  <c r="AX69" i="37"/>
  <c r="AQ69" i="37"/>
  <c r="AO146" i="37"/>
  <c r="BB146" i="37"/>
  <c r="AV146" i="37"/>
  <c r="BC222" i="37"/>
  <c r="AW222" i="37"/>
  <c r="AP222" i="37"/>
  <c r="AR88" i="37"/>
  <c r="AY88" i="37"/>
  <c r="AQ88" i="37"/>
  <c r="BD88" i="37"/>
  <c r="AX88" i="37"/>
  <c r="BD10" i="37"/>
  <c r="AX10" i="37"/>
  <c r="AQ10" i="37"/>
  <c r="AP146" i="37"/>
  <c r="BC146" i="37"/>
  <c r="AW146" i="37"/>
  <c r="AR42" i="37"/>
  <c r="AY42" i="37"/>
  <c r="BD177" i="37"/>
  <c r="AX177" i="37"/>
  <c r="AQ177" i="37"/>
  <c r="AY73" i="37"/>
  <c r="AR73" i="37"/>
  <c r="BB42" i="37"/>
  <c r="AV42" i="37"/>
  <c r="AO42" i="37"/>
  <c r="AC42" i="37"/>
  <c r="AV253" i="37"/>
  <c r="AO253" i="37"/>
  <c r="BB253" i="37"/>
  <c r="AC253" i="37"/>
  <c r="AW266" i="37"/>
  <c r="AP266" i="37"/>
  <c r="BC266" i="37"/>
  <c r="AC169" i="37"/>
  <c r="BB169" i="37"/>
  <c r="AV169" i="37"/>
  <c r="AO169" i="37"/>
  <c r="AC222" i="37"/>
  <c r="AV222" i="37"/>
  <c r="BB222" i="37"/>
  <c r="AO222" i="37"/>
  <c r="BD169" i="37"/>
  <c r="AX169" i="37"/>
  <c r="AQ169" i="37"/>
  <c r="AY273" i="37"/>
  <c r="AR273" i="37"/>
  <c r="BB88" i="37"/>
  <c r="AC88" i="37"/>
  <c r="AV88" i="37"/>
  <c r="AO88" i="37"/>
  <c r="AC10" i="37"/>
  <c r="BB10" i="37"/>
  <c r="AV10" i="37"/>
  <c r="AO10" i="37"/>
  <c r="AO273" i="37"/>
  <c r="AC273" i="37"/>
  <c r="BB273" i="37"/>
  <c r="AV273" i="37"/>
  <c r="BB192" i="37"/>
  <c r="AO192" i="37"/>
  <c r="AV192" i="37"/>
  <c r="AW42" i="37"/>
  <c r="AP42" i="37"/>
  <c r="BC42" i="37"/>
  <c r="AY142" i="37"/>
  <c r="AR142" i="37"/>
  <c r="BD142" i="37"/>
  <c r="AX142" i="37"/>
  <c r="AQ142" i="37"/>
  <c r="AR155" i="37"/>
  <c r="AY155" i="37"/>
  <c r="BC46" i="37"/>
  <c r="AW46" i="37"/>
  <c r="AP46" i="37"/>
  <c r="BC63" i="37"/>
  <c r="AW63" i="37"/>
  <c r="AP63" i="37"/>
  <c r="AY253" i="37"/>
  <c r="AR253" i="37"/>
  <c r="BD14" i="37"/>
  <c r="AX14" i="37"/>
  <c r="AQ14" i="37"/>
  <c r="AX220" i="37"/>
  <c r="BD220" i="37"/>
  <c r="AQ220" i="37"/>
  <c r="BD39" i="37"/>
  <c r="AX39" i="37"/>
  <c r="AQ39" i="37"/>
  <c r="BD271" i="37"/>
  <c r="AX271" i="37"/>
  <c r="AQ271" i="37"/>
  <c r="BC188" i="37"/>
  <c r="AW188" i="37"/>
  <c r="AP188" i="37"/>
  <c r="AR25" i="37"/>
  <c r="AP278" i="37"/>
  <c r="BC278" i="37"/>
  <c r="AW278" i="37"/>
  <c r="BC179" i="37"/>
  <c r="AW179" i="37"/>
  <c r="AP179" i="37"/>
  <c r="AX295" i="37"/>
  <c r="AQ295" i="37"/>
  <c r="BD295" i="37"/>
  <c r="AY96" i="37"/>
  <c r="AR96" i="37"/>
  <c r="AB141" i="37"/>
  <c r="AK141" i="37" s="1"/>
  <c r="Z141" i="37"/>
  <c r="AJ141" i="37" s="1"/>
  <c r="X141" i="37"/>
  <c r="AI141" i="37" s="1"/>
  <c r="V141" i="37"/>
  <c r="AH141" i="37" s="1"/>
  <c r="T141" i="37"/>
  <c r="AU141" i="37"/>
  <c r="AN141" i="37"/>
  <c r="AC64" i="37"/>
  <c r="BB64" i="37"/>
  <c r="AV64" i="37"/>
  <c r="AO64" i="37"/>
  <c r="AR292" i="37"/>
  <c r="AY292" i="37"/>
  <c r="BD23" i="37"/>
  <c r="AX23" i="37"/>
  <c r="AQ23" i="37"/>
  <c r="AX202" i="37"/>
  <c r="AQ202" i="37"/>
  <c r="BD202" i="37"/>
  <c r="AY31" i="37"/>
  <c r="AR31" i="37"/>
  <c r="AX46" i="37"/>
  <c r="AQ46" i="37"/>
  <c r="BD46" i="37"/>
  <c r="BD63" i="37"/>
  <c r="AX63" i="37"/>
  <c r="AQ63" i="37"/>
  <c r="AP186" i="37"/>
  <c r="BC186" i="37"/>
  <c r="AW253" i="37"/>
  <c r="AP253" i="37"/>
  <c r="BC253" i="37"/>
  <c r="AO109" i="37"/>
  <c r="AC109" i="37"/>
  <c r="BB109" i="37"/>
  <c r="AV109" i="37"/>
  <c r="AY220" i="37"/>
  <c r="AR220" i="37"/>
  <c r="AO50" i="37"/>
  <c r="BB50" i="37"/>
  <c r="AV50" i="37"/>
  <c r="T91" i="37"/>
  <c r="AU91" i="37"/>
  <c r="Z91" i="37"/>
  <c r="AJ91" i="37" s="1"/>
  <c r="X91" i="37"/>
  <c r="AI91" i="37" s="1"/>
  <c r="V91" i="37"/>
  <c r="AH91" i="37" s="1"/>
  <c r="AN91" i="37"/>
  <c r="AB91" i="37"/>
  <c r="AK91" i="37" s="1"/>
  <c r="AY271" i="37"/>
  <c r="AR271" i="37"/>
  <c r="BD188" i="37"/>
  <c r="AX188" i="37"/>
  <c r="AQ188" i="37"/>
  <c r="AQ278" i="37"/>
  <c r="BD278" i="37"/>
  <c r="AX278" i="37"/>
  <c r="BD85" i="37"/>
  <c r="AX85" i="37"/>
  <c r="AQ85" i="37"/>
  <c r="AY140" i="37"/>
  <c r="AR140" i="37"/>
  <c r="BD179" i="37"/>
  <c r="AX179" i="37"/>
  <c r="AQ179" i="37"/>
  <c r="AV286" i="37"/>
  <c r="AC286" i="37"/>
  <c r="BB286" i="37"/>
  <c r="AO286" i="37"/>
  <c r="AV139" i="37"/>
  <c r="AC139" i="37"/>
  <c r="BB139" i="37"/>
  <c r="AO139" i="37"/>
  <c r="AQ123" i="37"/>
  <c r="AX123" i="37"/>
  <c r="BD123" i="37"/>
  <c r="AO240" i="37"/>
  <c r="AC240" i="37"/>
  <c r="BB240" i="37"/>
  <c r="AV240" i="37"/>
  <c r="AY295" i="37"/>
  <c r="AR295" i="37"/>
  <c r="BC64" i="37"/>
  <c r="AW64" i="37"/>
  <c r="AP64" i="37"/>
  <c r="AY23" i="37"/>
  <c r="AR23" i="37"/>
  <c r="AY202" i="37"/>
  <c r="AR202" i="37"/>
  <c r="AC272" i="37"/>
  <c r="BB272" i="37"/>
  <c r="AV272" i="37"/>
  <c r="AO272" i="37"/>
  <c r="AO214" i="37"/>
  <c r="BB214" i="37"/>
  <c r="AV214" i="37"/>
  <c r="AC71" i="37"/>
  <c r="BB71" i="37"/>
  <c r="AV71" i="37"/>
  <c r="AO71" i="37"/>
  <c r="AB234" i="37"/>
  <c r="AK234" i="37" s="1"/>
  <c r="Z234" i="37"/>
  <c r="AJ234" i="37" s="1"/>
  <c r="X234" i="37"/>
  <c r="AI234" i="37" s="1"/>
  <c r="V234" i="37"/>
  <c r="AH234" i="37" s="1"/>
  <c r="T234" i="37"/>
  <c r="AU234" i="37"/>
  <c r="AN234" i="37"/>
  <c r="AY46" i="37"/>
  <c r="AR46" i="37"/>
  <c r="AC208" i="37"/>
  <c r="BB208" i="37"/>
  <c r="AV208" i="37"/>
  <c r="AO208" i="37"/>
  <c r="AS280" i="37"/>
  <c r="AZ280" i="37"/>
  <c r="AD280" i="37"/>
  <c r="AW254" i="37"/>
  <c r="AP254" i="37"/>
  <c r="BC254" i="37"/>
  <c r="AQ186" i="37"/>
  <c r="AX186" i="37"/>
  <c r="BD186" i="37"/>
  <c r="AX253" i="37"/>
  <c r="AQ253" i="37"/>
  <c r="BD253" i="37"/>
  <c r="BC109" i="37"/>
  <c r="AW109" i="37"/>
  <c r="AP109" i="37"/>
  <c r="AR50" i="37"/>
  <c r="AY50" i="37"/>
  <c r="AY188" i="37"/>
  <c r="AR188" i="37"/>
  <c r="AY278" i="37"/>
  <c r="AR278" i="37"/>
  <c r="BB85" i="37"/>
  <c r="AV85" i="37"/>
  <c r="AO85" i="37"/>
  <c r="AC85" i="37"/>
  <c r="AY179" i="37"/>
  <c r="AR179" i="37"/>
  <c r="BC286" i="37"/>
  <c r="AW286" i="37"/>
  <c r="AP286" i="37"/>
  <c r="AO143" i="37"/>
  <c r="AC143" i="37"/>
  <c r="BB143" i="37"/>
  <c r="AV143" i="37"/>
  <c r="BC139" i="37"/>
  <c r="AW139" i="37"/>
  <c r="AP139" i="37"/>
  <c r="BC114" i="37"/>
  <c r="AW114" i="37"/>
  <c r="AP114" i="37"/>
  <c r="BC240" i="37"/>
  <c r="AP240" i="37"/>
  <c r="AW240" i="37"/>
  <c r="AW132" i="37"/>
  <c r="AP132" i="37"/>
  <c r="BC132" i="37"/>
  <c r="AW230" i="37"/>
  <c r="BC230" i="37"/>
  <c r="AP230" i="37"/>
  <c r="BD64" i="37"/>
  <c r="AX64" i="37"/>
  <c r="AQ64" i="37"/>
  <c r="BC272" i="37"/>
  <c r="AW272" i="37"/>
  <c r="AP272" i="37"/>
  <c r="BB182" i="37"/>
  <c r="AV182" i="37"/>
  <c r="AO182" i="37"/>
  <c r="AX22" i="37"/>
  <c r="AQ22" i="37"/>
  <c r="BD22" i="37"/>
  <c r="BC71" i="37"/>
  <c r="AW71" i="37"/>
  <c r="AP71" i="37"/>
  <c r="AB92" i="37"/>
  <c r="AK92" i="37" s="1"/>
  <c r="Z92" i="37"/>
  <c r="AJ92" i="37" s="1"/>
  <c r="X92" i="37"/>
  <c r="AI92" i="37" s="1"/>
  <c r="V92" i="37"/>
  <c r="AH92" i="37" s="1"/>
  <c r="T92" i="37"/>
  <c r="AU92" i="37"/>
  <c r="AN92" i="37"/>
  <c r="BC208" i="37"/>
  <c r="AW208" i="37"/>
  <c r="AP208" i="37"/>
  <c r="AR186" i="37"/>
  <c r="AY186" i="37"/>
  <c r="BD109" i="37"/>
  <c r="AX109" i="37"/>
  <c r="AQ109" i="37"/>
  <c r="AV133" i="37"/>
  <c r="AO133" i="37"/>
  <c r="BB133" i="37"/>
  <c r="AC133" i="37"/>
  <c r="AY85" i="37"/>
  <c r="AR85" i="37"/>
  <c r="BD286" i="37"/>
  <c r="AX286" i="37"/>
  <c r="AQ286" i="37"/>
  <c r="AW162" i="37"/>
  <c r="BC162" i="37"/>
  <c r="BD225" i="37"/>
  <c r="AX225" i="37"/>
  <c r="AQ225" i="37"/>
  <c r="BD139" i="37"/>
  <c r="AX139" i="37"/>
  <c r="AQ139" i="37"/>
  <c r="AX114" i="37"/>
  <c r="AQ114" i="37"/>
  <c r="BD114" i="37"/>
  <c r="AQ4" i="37"/>
  <c r="BD4" i="37"/>
  <c r="AX4" i="37"/>
  <c r="AQ240" i="37"/>
  <c r="BD240" i="37"/>
  <c r="AX240" i="37"/>
  <c r="AP118" i="37"/>
  <c r="BC118" i="37"/>
  <c r="AW118" i="37"/>
  <c r="AV132" i="37"/>
  <c r="AO132" i="37"/>
  <c r="AC132" i="37"/>
  <c r="BB132" i="37"/>
  <c r="AX230" i="37"/>
  <c r="BD230" i="37"/>
  <c r="AQ230" i="37"/>
  <c r="AY64" i="37"/>
  <c r="AR64" i="37"/>
  <c r="BD272" i="37"/>
  <c r="AX272" i="37"/>
  <c r="AQ272" i="37"/>
  <c r="AB61" i="37"/>
  <c r="AK61" i="37" s="1"/>
  <c r="Z61" i="37"/>
  <c r="AJ61" i="37" s="1"/>
  <c r="X61" i="37"/>
  <c r="AI61" i="37" s="1"/>
  <c r="V61" i="37"/>
  <c r="AH61" i="37" s="1"/>
  <c r="T61" i="37"/>
  <c r="AN61" i="37"/>
  <c r="AU61" i="37"/>
  <c r="BC182" i="37"/>
  <c r="AW182" i="37"/>
  <c r="AP182" i="37"/>
  <c r="AY22" i="37"/>
  <c r="AR22" i="37"/>
  <c r="BD71" i="37"/>
  <c r="AX71" i="37"/>
  <c r="AQ71" i="37"/>
  <c r="AR147" i="37"/>
  <c r="AY147" i="37"/>
  <c r="BD208" i="37"/>
  <c r="AX208" i="37"/>
  <c r="AQ208" i="37"/>
  <c r="AY14" i="37"/>
  <c r="AR14" i="37"/>
  <c r="AV220" i="37"/>
  <c r="BB220" i="37"/>
  <c r="AO220" i="37"/>
  <c r="AC220" i="37"/>
  <c r="AW229" i="37"/>
  <c r="AP229" i="37"/>
  <c r="BC229" i="37"/>
  <c r="V59" i="37"/>
  <c r="AH59" i="37" s="1"/>
  <c r="AB59" i="37"/>
  <c r="AK59" i="37" s="1"/>
  <c r="Z59" i="37"/>
  <c r="AJ59" i="37" s="1"/>
  <c r="X59" i="37"/>
  <c r="AI59" i="37" s="1"/>
  <c r="T59" i="37"/>
  <c r="AU59" i="37"/>
  <c r="AN59" i="37"/>
  <c r="AC238" i="37"/>
  <c r="BB238" i="37"/>
  <c r="AV238" i="37"/>
  <c r="AO238" i="37"/>
  <c r="AB13" i="37"/>
  <c r="AK13" i="37" s="1"/>
  <c r="Z13" i="37"/>
  <c r="AJ13" i="37" s="1"/>
  <c r="X13" i="37"/>
  <c r="AI13" i="37" s="1"/>
  <c r="V13" i="37"/>
  <c r="AH13" i="37" s="1"/>
  <c r="T13" i="37"/>
  <c r="AU13" i="37"/>
  <c r="AN13" i="37"/>
  <c r="AW133" i="37"/>
  <c r="AP133" i="37"/>
  <c r="BC133" i="37"/>
  <c r="AY286" i="37"/>
  <c r="AR286" i="37"/>
  <c r="AY149" i="37"/>
  <c r="AR149" i="37"/>
  <c r="AY225" i="37"/>
  <c r="AR225" i="37"/>
  <c r="AY139" i="37"/>
  <c r="AR139" i="37"/>
  <c r="AY240" i="37"/>
  <c r="AR240" i="37"/>
  <c r="AW129" i="37"/>
  <c r="AP129" i="37"/>
  <c r="BC129" i="37"/>
  <c r="BB96" i="37"/>
  <c r="AV96" i="37"/>
  <c r="AO96" i="37"/>
  <c r="AC96" i="37"/>
  <c r="BB155" i="37"/>
  <c r="AV155" i="37"/>
  <c r="AO155" i="37"/>
  <c r="AC155" i="37"/>
  <c r="AV34" i="37"/>
  <c r="AO34" i="37"/>
  <c r="BB34" i="37"/>
  <c r="BB135" i="37"/>
  <c r="AV135" i="37"/>
  <c r="AO135" i="37"/>
  <c r="AC135" i="37"/>
  <c r="AY182" i="37"/>
  <c r="AR182" i="37"/>
  <c r="AY68" i="37"/>
  <c r="Z131" i="37"/>
  <c r="AJ131" i="37" s="1"/>
  <c r="T131" i="37"/>
  <c r="AU131" i="37"/>
  <c r="AN131" i="37"/>
  <c r="AB131" i="37"/>
  <c r="AK131" i="37" s="1"/>
  <c r="X131" i="37"/>
  <c r="AI131" i="37" s="1"/>
  <c r="V131" i="37"/>
  <c r="AH131" i="37" s="1"/>
  <c r="AY208" i="37"/>
  <c r="AR208" i="37"/>
  <c r="AY63" i="37"/>
  <c r="AR63" i="37"/>
  <c r="AY109" i="37"/>
  <c r="AR109" i="37"/>
  <c r="AQ50" i="37"/>
  <c r="AX50" i="37"/>
  <c r="BD50" i="37"/>
  <c r="AC180" i="37"/>
  <c r="BB180" i="37"/>
  <c r="AV180" i="37"/>
  <c r="AO180" i="37"/>
  <c r="BB271" i="37"/>
  <c r="AV271" i="37"/>
  <c r="AO271" i="37"/>
  <c r="AC271" i="37"/>
  <c r="BC238" i="37"/>
  <c r="AW238" i="37"/>
  <c r="AP238" i="37"/>
  <c r="AV8" i="37"/>
  <c r="AO8" i="37"/>
  <c r="BB8" i="37"/>
  <c r="AO83" i="37"/>
  <c r="AV83" i="37"/>
  <c r="AC83" i="37"/>
  <c r="BB83" i="37"/>
  <c r="AO118" i="37"/>
  <c r="AC118" i="37"/>
  <c r="BB118" i="37"/>
  <c r="AV118" i="37"/>
  <c r="AC93" i="37"/>
  <c r="BB93" i="37"/>
  <c r="AV93" i="37"/>
  <c r="AO93" i="37"/>
  <c r="AV201" i="37"/>
  <c r="AO201" i="37"/>
  <c r="BB201" i="37"/>
  <c r="AC201" i="37"/>
  <c r="AQ222" i="37"/>
  <c r="BD222" i="37"/>
  <c r="AX222" i="37"/>
  <c r="BB288" i="37"/>
  <c r="AV288" i="37"/>
  <c r="AO288" i="37"/>
  <c r="AO172" i="37"/>
  <c r="BB172" i="37"/>
  <c r="AV172" i="37"/>
  <c r="AX149" i="37"/>
  <c r="AQ149" i="37"/>
  <c r="BD149" i="37"/>
  <c r="AV243" i="37"/>
  <c r="AO243" i="37"/>
  <c r="BB243" i="37"/>
  <c r="BB264" i="37"/>
  <c r="BC96" i="37"/>
  <c r="AW96" i="37"/>
  <c r="AP96" i="37"/>
  <c r="BC155" i="37"/>
  <c r="AW155" i="37"/>
  <c r="AP155" i="37"/>
  <c r="T17" i="37"/>
  <c r="AU17" i="37"/>
  <c r="AN17" i="37"/>
  <c r="AB17" i="37"/>
  <c r="AK17" i="37" s="1"/>
  <c r="Z17" i="37"/>
  <c r="AJ17" i="37" s="1"/>
  <c r="X17" i="37"/>
  <c r="AI17" i="37" s="1"/>
  <c r="V17" i="37"/>
  <c r="AH17" i="37" s="1"/>
  <c r="AP160" i="37"/>
  <c r="BC160" i="37"/>
  <c r="AW160" i="37"/>
  <c r="AV23" i="37"/>
  <c r="BB23" i="37"/>
  <c r="AO23" i="37"/>
  <c r="AC23" i="37"/>
  <c r="AW135" i="37"/>
  <c r="AP135" i="37"/>
  <c r="BC135" i="37"/>
  <c r="BB268" i="37"/>
  <c r="AV268" i="37"/>
  <c r="AO268" i="37"/>
  <c r="AN20" i="37"/>
  <c r="AB20" i="37"/>
  <c r="AK20" i="37" s="1"/>
  <c r="Z20" i="37"/>
  <c r="AJ20" i="37" s="1"/>
  <c r="X20" i="37"/>
  <c r="AI20" i="37" s="1"/>
  <c r="V20" i="37"/>
  <c r="AH20" i="37" s="1"/>
  <c r="T20" i="37"/>
  <c r="AU20" i="37"/>
  <c r="BB284" i="37"/>
  <c r="AV284" i="37"/>
  <c r="AO284" i="37"/>
  <c r="AC284" i="37"/>
  <c r="AO117" i="37"/>
  <c r="BB117" i="37"/>
  <c r="AV117" i="37"/>
  <c r="AC117" i="37"/>
  <c r="BC180" i="37"/>
  <c r="AW180" i="37"/>
  <c r="AP180" i="37"/>
  <c r="AW271" i="37"/>
  <c r="BC271" i="37"/>
  <c r="AP271" i="37"/>
  <c r="BD238" i="37"/>
  <c r="AX238" i="37"/>
  <c r="AQ238" i="37"/>
  <c r="BC8" i="37"/>
  <c r="BC178" i="37"/>
  <c r="AW178" i="37"/>
  <c r="AP178" i="37"/>
  <c r="BD83" i="37"/>
  <c r="AX83" i="37"/>
  <c r="AQ83" i="37"/>
  <c r="AC29" i="37"/>
  <c r="BB29" i="37"/>
  <c r="AV29" i="37"/>
  <c r="AO29" i="37"/>
  <c r="AR118" i="37"/>
  <c r="AY118" i="37"/>
  <c r="AW201" i="37"/>
  <c r="BC201" i="37"/>
  <c r="AP201" i="37"/>
  <c r="BB191" i="37"/>
  <c r="AO191" i="37"/>
  <c r="AC191" i="37"/>
  <c r="AV191" i="37"/>
  <c r="AY222" i="37"/>
  <c r="AR222" i="37"/>
  <c r="BC288" i="37"/>
  <c r="AW288" i="37"/>
  <c r="AP288" i="37"/>
  <c r="AQ172" i="37"/>
  <c r="BD172" i="37"/>
  <c r="AX172" i="37"/>
  <c r="AW243" i="37"/>
  <c r="AP243" i="37"/>
  <c r="BC243" i="37"/>
  <c r="AY244" i="37"/>
  <c r="AO77" i="37"/>
  <c r="AC77" i="37"/>
  <c r="BB77" i="37"/>
  <c r="AV77" i="37"/>
  <c r="AW84" i="37"/>
  <c r="AP84" i="37"/>
  <c r="BC84" i="37"/>
  <c r="BD96" i="37"/>
  <c r="AX96" i="37"/>
  <c r="AQ96" i="37"/>
  <c r="BB160" i="37"/>
  <c r="AO160" i="37"/>
  <c r="AC160" i="37"/>
  <c r="AV160" i="37"/>
  <c r="AQ34" i="37"/>
  <c r="BD34" i="37"/>
  <c r="AX34" i="37"/>
  <c r="AW23" i="37"/>
  <c r="BC23" i="37"/>
  <c r="AP23" i="37"/>
  <c r="AY272" i="37"/>
  <c r="AR272" i="37"/>
  <c r="AQ135" i="37"/>
  <c r="AX135" i="37"/>
  <c r="BD135" i="37"/>
  <c r="BD214" i="37"/>
  <c r="AQ214" i="37"/>
  <c r="AX214" i="37"/>
  <c r="AC58" i="37"/>
  <c r="BB58" i="37"/>
  <c r="AV58" i="37"/>
  <c r="AO58" i="37"/>
  <c r="T221" i="37"/>
  <c r="AU221" i="37"/>
  <c r="AB221" i="37"/>
  <c r="AK221" i="37" s="1"/>
  <c r="Z221" i="37"/>
  <c r="AJ221" i="37" s="1"/>
  <c r="X221" i="37"/>
  <c r="AI221" i="37" s="1"/>
  <c r="V221" i="37"/>
  <c r="AH221" i="37" s="1"/>
  <c r="AN221" i="37"/>
  <c r="BC224" i="37"/>
  <c r="AW224" i="37"/>
  <c r="AP224" i="37"/>
  <c r="T126" i="37"/>
  <c r="AU126" i="37"/>
  <c r="AN126" i="37"/>
  <c r="AB126" i="37"/>
  <c r="AK126" i="37" s="1"/>
  <c r="Z126" i="37"/>
  <c r="AJ126" i="37" s="1"/>
  <c r="X126" i="37"/>
  <c r="AI126" i="37" s="1"/>
  <c r="V126" i="37"/>
  <c r="AH126" i="37" s="1"/>
  <c r="AX90" i="37"/>
  <c r="AQ90" i="37"/>
  <c r="BD90" i="37"/>
  <c r="BC284" i="37"/>
  <c r="AW284" i="37"/>
  <c r="AP284" i="37"/>
  <c r="AP117" i="37"/>
  <c r="BC117" i="37"/>
  <c r="AW117" i="37"/>
  <c r="BD180" i="37"/>
  <c r="AX180" i="37"/>
  <c r="AQ180" i="37"/>
  <c r="AY238" i="37"/>
  <c r="AR238" i="37"/>
  <c r="AW231" i="37"/>
  <c r="AP231" i="37"/>
  <c r="BC231" i="37"/>
  <c r="AV6" i="37"/>
  <c r="AO6" i="37"/>
  <c r="AC6" i="37"/>
  <c r="BB6" i="37"/>
  <c r="BD178" i="37"/>
  <c r="AX178" i="37"/>
  <c r="AQ178" i="37"/>
  <c r="AY83" i="37"/>
  <c r="AR83" i="37"/>
  <c r="BC29" i="37"/>
  <c r="AW29" i="37"/>
  <c r="AP29" i="37"/>
  <c r="BC130" i="37"/>
  <c r="AW130" i="37"/>
  <c r="AP130" i="37"/>
  <c r="AP275" i="37"/>
  <c r="AY112" i="37"/>
  <c r="AR112" i="37"/>
  <c r="AX201" i="37"/>
  <c r="AQ201" i="37"/>
  <c r="BD201" i="37"/>
  <c r="BC191" i="37"/>
  <c r="AW191" i="37"/>
  <c r="AP191" i="37"/>
  <c r="AR288" i="37"/>
  <c r="AY288" i="37"/>
  <c r="AY172" i="37"/>
  <c r="AR172" i="37"/>
  <c r="AP77" i="37"/>
  <c r="BC77" i="37"/>
  <c r="AW77" i="37"/>
  <c r="AP210" i="37"/>
  <c r="AW210" i="37"/>
  <c r="BC210" i="37"/>
  <c r="AX84" i="37"/>
  <c r="AQ84" i="37"/>
  <c r="BD84" i="37"/>
  <c r="AX129" i="37"/>
  <c r="AQ129" i="37"/>
  <c r="BD129" i="37"/>
  <c r="AV230" i="37"/>
  <c r="AO230" i="37"/>
  <c r="BB230" i="37"/>
  <c r="AC230" i="37"/>
  <c r="AV295" i="37"/>
  <c r="AO295" i="37"/>
  <c r="AC295" i="37"/>
  <c r="BB295" i="37"/>
  <c r="AQ160" i="37"/>
  <c r="BD160" i="37"/>
  <c r="AX160" i="37"/>
  <c r="BB292" i="37"/>
  <c r="AV292" i="37"/>
  <c r="AO292" i="37"/>
  <c r="AC292" i="37"/>
  <c r="AY214" i="37"/>
  <c r="AR214" i="37"/>
  <c r="BC58" i="37"/>
  <c r="AW58" i="37"/>
  <c r="AP58" i="37"/>
  <c r="BD268" i="37"/>
  <c r="AX268" i="37"/>
  <c r="AQ268" i="37"/>
  <c r="BD224" i="37"/>
  <c r="AX224" i="37"/>
  <c r="AQ224" i="37"/>
  <c r="V116" i="37"/>
  <c r="AH116" i="37" s="1"/>
  <c r="AU116" i="37"/>
  <c r="AN116" i="37"/>
  <c r="AB116" i="37"/>
  <c r="AK116" i="37" s="1"/>
  <c r="Z116" i="37"/>
  <c r="AJ116" i="37" s="1"/>
  <c r="X116" i="37"/>
  <c r="AI116" i="37" s="1"/>
  <c r="T116" i="37"/>
  <c r="AY90" i="37"/>
  <c r="AR90" i="37"/>
  <c r="BD284" i="37"/>
  <c r="AX284" i="37"/>
  <c r="AQ284" i="37"/>
  <c r="AQ117" i="37"/>
  <c r="BD117" i="37"/>
  <c r="AX117" i="37"/>
  <c r="AY180" i="37"/>
  <c r="AR180" i="37"/>
  <c r="AX231" i="37"/>
  <c r="BD231" i="37"/>
  <c r="AQ231" i="37"/>
  <c r="AW6" i="37"/>
  <c r="AP6" i="37"/>
  <c r="BC6" i="37"/>
  <c r="AY178" i="37"/>
  <c r="AR178" i="37"/>
  <c r="BD29" i="37"/>
  <c r="AX29" i="37"/>
  <c r="AQ29" i="37"/>
  <c r="AX112" i="37"/>
  <c r="BD112" i="37"/>
  <c r="AQ112" i="37"/>
  <c r="AY201" i="37"/>
  <c r="AR201" i="37"/>
  <c r="BD191" i="37"/>
  <c r="AX191" i="37"/>
  <c r="AQ191" i="37"/>
  <c r="AV260" i="37"/>
  <c r="AO260" i="37"/>
  <c r="BB260" i="37"/>
  <c r="BC10" i="37"/>
  <c r="AW10" i="37"/>
  <c r="AP10" i="37"/>
  <c r="AY243" i="37"/>
  <c r="AR243" i="37"/>
  <c r="AQ77" i="37"/>
  <c r="BD77" i="37"/>
  <c r="AX77" i="37"/>
  <c r="BD140" i="37"/>
  <c r="AX140" i="37"/>
  <c r="AQ140" i="37"/>
  <c r="AC259" i="37"/>
  <c r="BB259" i="37"/>
  <c r="AV259" i="37"/>
  <c r="AO259" i="37"/>
  <c r="AY224" i="37"/>
  <c r="AR224" i="37"/>
  <c r="Z44" i="37"/>
  <c r="AJ44" i="37" s="1"/>
  <c r="V44" i="37"/>
  <c r="AH44" i="37" s="1"/>
  <c r="T44" i="37"/>
  <c r="AU44" i="37"/>
  <c r="AN44" i="37"/>
  <c r="AB44" i="37"/>
  <c r="AK44" i="37" s="1"/>
  <c r="X44" i="37"/>
  <c r="AI44" i="37" s="1"/>
  <c r="AO213" i="37"/>
  <c r="BB213" i="37"/>
  <c r="AV213" i="37"/>
  <c r="AQ158" i="37"/>
  <c r="BD158" i="37"/>
  <c r="AX158" i="37"/>
  <c r="AY284" i="37"/>
  <c r="AR284" i="37"/>
  <c r="BC39" i="37"/>
  <c r="AW39" i="37"/>
  <c r="AP39" i="37"/>
  <c r="AR117" i="37"/>
  <c r="AY117" i="37"/>
  <c r="AY231" i="37"/>
  <c r="AR231" i="37"/>
  <c r="AX6" i="37"/>
  <c r="AQ6" i="37"/>
  <c r="BD6" i="37"/>
  <c r="AC298" i="37"/>
  <c r="BB298" i="37"/>
  <c r="AO298" i="37"/>
  <c r="AV298" i="37"/>
  <c r="AR29" i="37"/>
  <c r="AY29" i="37"/>
  <c r="AO293" i="37"/>
  <c r="BB293" i="37"/>
  <c r="AC293" i="37"/>
  <c r="AV293" i="37"/>
  <c r="AC130" i="37"/>
  <c r="BB130" i="37"/>
  <c r="AV130" i="37"/>
  <c r="AO130" i="37"/>
  <c r="BC85" i="37"/>
  <c r="AW85" i="37"/>
  <c r="AP85" i="37"/>
  <c r="AV184" i="37"/>
  <c r="AO184" i="37"/>
  <c r="AC184" i="37"/>
  <c r="BB184" i="37"/>
  <c r="AP93" i="37"/>
  <c r="AW93" i="37"/>
  <c r="BC93" i="37"/>
  <c r="AP260" i="37"/>
  <c r="BC260" i="37"/>
  <c r="AW260" i="37"/>
  <c r="AO145" i="37"/>
  <c r="AC145" i="37"/>
  <c r="BB145" i="37"/>
  <c r="AV145" i="37"/>
  <c r="BB114" i="37"/>
  <c r="AC114" i="37"/>
  <c r="AV114" i="37"/>
  <c r="AO114" i="37"/>
  <c r="AY77" i="37"/>
  <c r="AR77" i="37"/>
  <c r="AY58" i="37"/>
  <c r="AR58" i="37"/>
  <c r="T49" i="37"/>
  <c r="AU49" i="37"/>
  <c r="AN49" i="37"/>
  <c r="Z49" i="37"/>
  <c r="AJ49" i="37" s="1"/>
  <c r="X49" i="37"/>
  <c r="AI49" i="37" s="1"/>
  <c r="V49" i="37"/>
  <c r="AH49" i="37" s="1"/>
  <c r="AB49" i="37"/>
  <c r="AK49" i="37" s="1"/>
  <c r="BC259" i="37"/>
  <c r="AW259" i="37"/>
  <c r="AP259" i="37"/>
  <c r="BB152" i="37"/>
  <c r="AV152" i="37"/>
  <c r="AO152" i="37"/>
  <c r="AP213" i="37"/>
  <c r="BC213" i="37"/>
  <c r="AW213" i="37"/>
  <c r="AO53" i="37"/>
  <c r="BB53" i="37"/>
  <c r="AV53" i="37"/>
  <c r="AQ146" i="37"/>
  <c r="BD146" i="37"/>
  <c r="AX146" i="37"/>
  <c r="AY6" i="37"/>
  <c r="AR6" i="37"/>
  <c r="BC298" i="37"/>
  <c r="AP298" i="37"/>
  <c r="AW298" i="37"/>
  <c r="AP293" i="37"/>
  <c r="BC293" i="37"/>
  <c r="AW293" i="37"/>
  <c r="AX130" i="37"/>
  <c r="AQ130" i="37"/>
  <c r="BD130" i="37"/>
  <c r="BF32" i="37"/>
  <c r="AP184" i="37"/>
  <c r="BC184" i="37"/>
  <c r="AW184" i="37"/>
  <c r="AR93" i="37"/>
  <c r="AY93" i="37"/>
  <c r="AQ260" i="37"/>
  <c r="BD260" i="37"/>
  <c r="AX260" i="37"/>
  <c r="AY10" i="37"/>
  <c r="AR10" i="37"/>
  <c r="AP145" i="37"/>
  <c r="BC145" i="37"/>
  <c r="AW145" i="37"/>
  <c r="AR192" i="37"/>
  <c r="AY192" i="37"/>
  <c r="AR114" i="37"/>
  <c r="AY114" i="37"/>
  <c r="BB19" i="37"/>
  <c r="AV19" i="37"/>
  <c r="AO19" i="37"/>
  <c r="AC19" i="37"/>
  <c r="AQ78" i="37"/>
  <c r="AX78" i="37"/>
  <c r="BD78" i="37"/>
  <c r="AY84" i="37"/>
  <c r="AR84" i="37"/>
  <c r="AR129" i="37"/>
  <c r="AY129" i="37"/>
  <c r="AP295" i="37"/>
  <c r="BC295" i="37"/>
  <c r="AW295" i="37"/>
  <c r="V197" i="37"/>
  <c r="AH197" i="37" s="1"/>
  <c r="T197" i="37"/>
  <c r="AU197" i="37"/>
  <c r="AN197" i="37"/>
  <c r="AB197" i="37"/>
  <c r="AK197" i="37" s="1"/>
  <c r="Z197" i="37"/>
  <c r="AJ197" i="37" s="1"/>
  <c r="X197" i="37"/>
  <c r="AI197" i="37" s="1"/>
  <c r="BC292" i="37"/>
  <c r="AW292" i="37"/>
  <c r="AP292" i="37"/>
  <c r="AO21" i="37"/>
  <c r="AC21" i="37"/>
  <c r="BB21" i="37"/>
  <c r="AV21" i="37"/>
  <c r="AY71" i="37"/>
  <c r="AR71" i="37"/>
  <c r="AP54" i="37"/>
  <c r="BC54" i="37"/>
  <c r="AW54" i="37"/>
  <c r="AQ292" i="37"/>
  <c r="BD292" i="37"/>
  <c r="AX292" i="37"/>
  <c r="AW196" i="37"/>
  <c r="BC196" i="37"/>
  <c r="AP196" i="37"/>
  <c r="AP21" i="37"/>
  <c r="BC21" i="37"/>
  <c r="AW21" i="37"/>
  <c r="AO22" i="37"/>
  <c r="AC22" i="37"/>
  <c r="BB22" i="37"/>
  <c r="AV22" i="37"/>
  <c r="AV185" i="37"/>
  <c r="AO185" i="37"/>
  <c r="AC185" i="37"/>
  <c r="BB185" i="37"/>
  <c r="AX196" i="37"/>
  <c r="BD196" i="37"/>
  <c r="AQ196" i="37"/>
  <c r="AY21" i="37"/>
  <c r="AR21" i="37"/>
  <c r="AC168" i="37"/>
  <c r="BB168" i="37"/>
  <c r="AV168" i="37"/>
  <c r="AO168" i="37"/>
  <c r="AY241" i="37"/>
  <c r="AR241" i="37"/>
  <c r="AP22" i="37"/>
  <c r="BC22" i="37"/>
  <c r="AW22" i="37"/>
  <c r="AY268" i="37"/>
  <c r="AR268" i="37"/>
  <c r="BB110" i="37"/>
  <c r="AO110" i="37"/>
  <c r="AC110" i="37"/>
  <c r="AV110" i="37"/>
  <c r="BD259" i="37"/>
  <c r="AX259" i="37"/>
  <c r="AQ259" i="37"/>
  <c r="BD213" i="37"/>
  <c r="AX213" i="37"/>
  <c r="AQ213" i="37"/>
  <c r="AV173" i="37"/>
  <c r="AO173" i="37"/>
  <c r="AC173" i="37"/>
  <c r="BB173" i="37"/>
  <c r="AQ53" i="37"/>
  <c r="BD53" i="37"/>
  <c r="AX53" i="37"/>
  <c r="AB70" i="37"/>
  <c r="AK70" i="37" s="1"/>
  <c r="Z70" i="37"/>
  <c r="AJ70" i="37" s="1"/>
  <c r="X70" i="37"/>
  <c r="AI70" i="37" s="1"/>
  <c r="V70" i="37"/>
  <c r="AH70" i="37" s="1"/>
  <c r="T70" i="37"/>
  <c r="AU70" i="37"/>
  <c r="AN70" i="37"/>
  <c r="AO187" i="37"/>
  <c r="BB187" i="37"/>
  <c r="AV187" i="37"/>
  <c r="AC187" i="37"/>
  <c r="AQ298" i="37"/>
  <c r="BD298" i="37"/>
  <c r="AX298" i="37"/>
  <c r="AW83" i="37"/>
  <c r="BC83" i="37"/>
  <c r="AP83" i="37"/>
  <c r="BD293" i="37"/>
  <c r="AX293" i="37"/>
  <c r="AQ293" i="37"/>
  <c r="AZ32" i="37"/>
  <c r="AS32" i="37"/>
  <c r="AD32" i="37"/>
  <c r="AP99" i="37"/>
  <c r="AW99" i="37"/>
  <c r="AQ184" i="37"/>
  <c r="BD184" i="37"/>
  <c r="AX184" i="37"/>
  <c r="BC73" i="37"/>
  <c r="AW73" i="37"/>
  <c r="AP73" i="37"/>
  <c r="AY191" i="37"/>
  <c r="AR191" i="37"/>
  <c r="AY260" i="37"/>
  <c r="AP175" i="37"/>
  <c r="AW175" i="37"/>
  <c r="BC175" i="37"/>
  <c r="AP251" i="37"/>
  <c r="AW251" i="37"/>
  <c r="AR72" i="37"/>
  <c r="AY72" i="37"/>
  <c r="AQ145" i="37"/>
  <c r="BD145" i="37"/>
  <c r="AX145" i="37"/>
  <c r="AO54" i="37"/>
  <c r="BB54" i="37"/>
  <c r="AV54" i="37"/>
  <c r="AO269" i="37"/>
  <c r="BB269" i="37"/>
  <c r="AV269" i="37"/>
  <c r="AW185" i="37"/>
  <c r="AP185" i="37"/>
  <c r="BC185" i="37"/>
  <c r="AV252" i="37"/>
  <c r="AO252" i="37"/>
  <c r="AC252" i="37"/>
  <c r="BB252" i="37"/>
  <c r="AB62" i="37"/>
  <c r="AK62" i="37" s="1"/>
  <c r="Z62" i="37"/>
  <c r="AJ62" i="37" s="1"/>
  <c r="X62" i="37"/>
  <c r="AI62" i="37" s="1"/>
  <c r="V62" i="37"/>
  <c r="AH62" i="37" s="1"/>
  <c r="T62" i="37"/>
  <c r="AN62" i="37"/>
  <c r="AU62" i="37"/>
  <c r="AY196" i="37"/>
  <c r="AR196" i="37"/>
  <c r="BC168" i="37"/>
  <c r="AW168" i="37"/>
  <c r="AP168" i="37"/>
  <c r="AO241" i="37"/>
  <c r="BB241" i="37"/>
  <c r="AV241" i="37"/>
  <c r="AC241" i="37"/>
  <c r="AV194" i="37"/>
  <c r="BB194" i="37"/>
  <c r="AO194" i="37"/>
  <c r="BC110" i="37"/>
  <c r="AW110" i="37"/>
  <c r="AP110" i="37"/>
  <c r="AY259" i="37"/>
  <c r="AR259" i="37"/>
  <c r="AO144" i="37"/>
  <c r="AC144" i="37"/>
  <c r="BB144" i="37"/>
  <c r="AV144" i="37"/>
  <c r="AW173" i="37"/>
  <c r="AP173" i="37"/>
  <c r="BC173" i="37"/>
  <c r="AX242" i="37"/>
  <c r="BD242" i="37"/>
  <c r="AQ242" i="37"/>
  <c r="AW291" i="37"/>
  <c r="AP291" i="37"/>
  <c r="BC291" i="37"/>
  <c r="AV198" i="37"/>
  <c r="AO198" i="37"/>
  <c r="BB198" i="37"/>
  <c r="AC198" i="37"/>
  <c r="BC187" i="37"/>
  <c r="AW187" i="37"/>
  <c r="AP187" i="37"/>
  <c r="AC205" i="37"/>
  <c r="BB205" i="37"/>
  <c r="AV205" i="37"/>
  <c r="AO205" i="37"/>
  <c r="AR184" i="37"/>
  <c r="AY184" i="37"/>
  <c r="AW112" i="37"/>
  <c r="BC112" i="37"/>
  <c r="AP112" i="37"/>
  <c r="AX73" i="37"/>
  <c r="BD73" i="37"/>
  <c r="AQ73" i="37"/>
  <c r="AX175" i="37"/>
  <c r="AQ175" i="37"/>
  <c r="BD175" i="37"/>
  <c r="BD288" i="37"/>
  <c r="AX288" i="37"/>
  <c r="AQ288" i="37"/>
  <c r="AW149" i="37"/>
  <c r="AP149" i="37"/>
  <c r="BC149" i="37"/>
  <c r="AR145" i="37"/>
  <c r="AY145" i="37"/>
  <c r="AX42" i="37"/>
  <c r="AQ42" i="37"/>
  <c r="BD42" i="37"/>
  <c r="BD168" i="37"/>
  <c r="AX168" i="37"/>
  <c r="AQ168" i="37"/>
  <c r="AO120" i="37"/>
  <c r="AC120" i="37"/>
  <c r="BB120" i="37"/>
  <c r="AV120" i="37"/>
  <c r="AO55" i="37"/>
  <c r="AC55" i="37"/>
  <c r="BB55" i="37"/>
  <c r="AV55" i="37"/>
  <c r="AX194" i="37"/>
  <c r="BD194" i="37"/>
  <c r="AQ194" i="37"/>
  <c r="AP144" i="37"/>
  <c r="BC144" i="37"/>
  <c r="AW144" i="37"/>
  <c r="AO158" i="37"/>
  <c r="BB158" i="37"/>
  <c r="AV158" i="37"/>
  <c r="AO171" i="37"/>
  <c r="AC171" i="37"/>
  <c r="BB171" i="37"/>
  <c r="AV171" i="37"/>
  <c r="AW90" i="37"/>
  <c r="BC90" i="37"/>
  <c r="AP90" i="37"/>
  <c r="AQ173" i="37"/>
  <c r="BD173" i="37"/>
  <c r="AX173" i="37"/>
  <c r="AY242" i="37"/>
  <c r="AR242" i="37"/>
  <c r="AX291" i="37"/>
  <c r="AQ291" i="37"/>
  <c r="BD291" i="37"/>
  <c r="AW198" i="37"/>
  <c r="AP198" i="37"/>
  <c r="BC198" i="37"/>
  <c r="BD187" i="37"/>
  <c r="AX187" i="37"/>
  <c r="AQ187" i="37"/>
  <c r="BD205" i="37"/>
  <c r="AX205" i="37"/>
  <c r="AQ205" i="37"/>
  <c r="AR79" i="37"/>
  <c r="AY79" i="37"/>
  <c r="AO246" i="37"/>
  <c r="BB246" i="37"/>
  <c r="AV246" i="37"/>
  <c r="AR175" i="37"/>
  <c r="AY175" i="37"/>
  <c r="BB149" i="37"/>
  <c r="AV149" i="37"/>
  <c r="AO149" i="37"/>
  <c r="AC149" i="37"/>
  <c r="AV72" i="37"/>
  <c r="AO72" i="37"/>
  <c r="BB72" i="37"/>
  <c r="BB277" i="37"/>
  <c r="AV277" i="37"/>
  <c r="AO277" i="37"/>
  <c r="AX289" i="37"/>
  <c r="AQ289" i="37"/>
  <c r="BD289" i="37"/>
  <c r="AS76" i="37"/>
  <c r="AZ76" i="37"/>
  <c r="AD76" i="37"/>
  <c r="AW202" i="37"/>
  <c r="AP202" i="37"/>
  <c r="BC202" i="37"/>
  <c r="AP123" i="37"/>
  <c r="BC123" i="37"/>
  <c r="AW123" i="37"/>
  <c r="BD58" i="37"/>
  <c r="AX58" i="37"/>
  <c r="AQ58" i="37"/>
  <c r="AQ54" i="37"/>
  <c r="BD54" i="37"/>
  <c r="AX54" i="37"/>
  <c r="AQ269" i="37"/>
  <c r="BD269" i="37"/>
  <c r="AX269" i="37"/>
  <c r="AR160" i="37"/>
  <c r="AY160" i="37"/>
  <c r="AX185" i="37"/>
  <c r="AQ185" i="37"/>
  <c r="BD185" i="37"/>
  <c r="AP241" i="37"/>
  <c r="BC241" i="37"/>
  <c r="AW241" i="37"/>
  <c r="AB262" i="37"/>
  <c r="AK262" i="37" s="1"/>
  <c r="Z262" i="37"/>
  <c r="AJ262" i="37" s="1"/>
  <c r="AU262" i="37"/>
  <c r="AN262" i="37"/>
  <c r="X262" i="37"/>
  <c r="AI262" i="37" s="1"/>
  <c r="V262" i="37"/>
  <c r="AH262" i="37" s="1"/>
  <c r="T262" i="37"/>
  <c r="AR269" i="37"/>
  <c r="AY269" i="37"/>
  <c r="BB57" i="37"/>
  <c r="AC57" i="37"/>
  <c r="AV57" i="37"/>
  <c r="AO57" i="37"/>
  <c r="AR185" i="37"/>
  <c r="AY185" i="37"/>
  <c r="AY168" i="37"/>
  <c r="AR168" i="37"/>
  <c r="AP68" i="37"/>
  <c r="BC68" i="37"/>
  <c r="AW68" i="37"/>
  <c r="AX5" i="37"/>
  <c r="AQ5" i="37"/>
  <c r="BD5" i="37"/>
  <c r="AP55" i="37"/>
  <c r="BC55" i="37"/>
  <c r="AW55" i="37"/>
  <c r="AY194" i="37"/>
  <c r="AR194" i="37"/>
  <c r="AY9" i="37"/>
  <c r="AR9" i="37"/>
  <c r="BD144" i="37"/>
  <c r="AX144" i="37"/>
  <c r="AQ144" i="37"/>
  <c r="AO26" i="37"/>
  <c r="AV26" i="37"/>
  <c r="BB26" i="37"/>
  <c r="AY171" i="37"/>
  <c r="AR171" i="37"/>
  <c r="AR173" i="37"/>
  <c r="AY173" i="37"/>
  <c r="AY291" i="37"/>
  <c r="AR291" i="37"/>
  <c r="AP53" i="37"/>
  <c r="BC53" i="37"/>
  <c r="AW53" i="37"/>
  <c r="AQ198" i="37"/>
  <c r="AX198" i="37"/>
  <c r="BD198" i="37"/>
  <c r="AY187" i="37"/>
  <c r="AR187" i="37"/>
  <c r="AY205" i="37"/>
  <c r="AR205" i="37"/>
  <c r="AY293" i="37"/>
  <c r="AR293" i="37"/>
  <c r="AP246" i="37"/>
  <c r="AW246" i="37"/>
  <c r="BC246" i="37"/>
  <c r="AQ93" i="37"/>
  <c r="BD93" i="37"/>
  <c r="AX93" i="37"/>
  <c r="AQ251" i="37"/>
  <c r="BD251" i="37"/>
  <c r="AX251" i="37"/>
  <c r="AC170" i="37"/>
  <c r="BB170" i="37"/>
  <c r="AV170" i="37"/>
  <c r="AO170" i="37"/>
  <c r="AW72" i="37"/>
  <c r="AP72" i="37"/>
  <c r="BC72" i="37"/>
  <c r="AW232" i="37"/>
  <c r="AP232" i="37"/>
  <c r="BC232" i="37"/>
  <c r="AY289" i="37"/>
  <c r="AR289" i="37"/>
  <c r="AR252" i="37"/>
  <c r="AY252" i="37"/>
  <c r="AP120" i="37"/>
  <c r="BC120" i="37"/>
  <c r="AW120" i="37"/>
  <c r="AY5" i="37"/>
  <c r="AR5" i="37"/>
  <c r="BD55" i="37"/>
  <c r="AX55" i="37"/>
  <c r="AQ55" i="37"/>
  <c r="AC224" i="37"/>
  <c r="BB224" i="37"/>
  <c r="AV224" i="37"/>
  <c r="AO224" i="37"/>
  <c r="AY144" i="37"/>
  <c r="AR144" i="37"/>
  <c r="AQ26" i="37"/>
  <c r="BD26" i="37"/>
  <c r="AX26" i="37"/>
  <c r="AY158" i="37"/>
  <c r="AR158" i="37"/>
  <c r="AR198" i="37"/>
  <c r="AY198" i="37"/>
  <c r="BB177" i="37"/>
  <c r="AV177" i="37"/>
  <c r="AO177" i="37"/>
  <c r="AB207" i="37"/>
  <c r="AK207" i="37" s="1"/>
  <c r="Z207" i="37"/>
  <c r="AJ207" i="37" s="1"/>
  <c r="X207" i="37"/>
  <c r="AI207" i="37" s="1"/>
  <c r="V207" i="37"/>
  <c r="AH207" i="37" s="1"/>
  <c r="T207" i="37"/>
  <c r="AU207" i="37"/>
  <c r="AN207" i="37"/>
  <c r="AS125" i="37"/>
  <c r="AZ125" i="37"/>
  <c r="AD125" i="37"/>
  <c r="AW205" i="37"/>
  <c r="BC205" i="37"/>
  <c r="AP205" i="37"/>
  <c r="X263" i="37"/>
  <c r="AI263" i="37" s="1"/>
  <c r="AN263" i="37"/>
  <c r="AB263" i="37"/>
  <c r="AK263" i="37" s="1"/>
  <c r="Z263" i="37"/>
  <c r="AJ263" i="37" s="1"/>
  <c r="V263" i="37"/>
  <c r="AH263" i="37" s="1"/>
  <c r="T263" i="37"/>
  <c r="AU263" i="37"/>
  <c r="AV112" i="37"/>
  <c r="BB112" i="37"/>
  <c r="AO112" i="37"/>
  <c r="AC112" i="37"/>
  <c r="AU60" i="37"/>
  <c r="AB60" i="37"/>
  <c r="AK60" i="37" s="1"/>
  <c r="Z60" i="37"/>
  <c r="AJ60" i="37" s="1"/>
  <c r="X60" i="37"/>
  <c r="AI60" i="37" s="1"/>
  <c r="V60" i="37"/>
  <c r="AH60" i="37" s="1"/>
  <c r="T60" i="37"/>
  <c r="AN60" i="37"/>
  <c r="AV216" i="37"/>
  <c r="AO216" i="37"/>
  <c r="AC216" i="37"/>
  <c r="BB216" i="37"/>
  <c r="BC170" i="37"/>
  <c r="AW170" i="37"/>
  <c r="AP170" i="37"/>
  <c r="AQ277" i="37"/>
  <c r="BD277" i="37"/>
  <c r="AX277" i="37"/>
  <c r="AW219" i="37"/>
  <c r="AP219" i="37"/>
  <c r="BC219" i="37"/>
  <c r="AY255" i="37"/>
  <c r="AR255" i="37"/>
  <c r="BD57" i="37"/>
  <c r="AX57" i="37"/>
  <c r="AQ57" i="37"/>
  <c r="BD21" i="37"/>
  <c r="AX21" i="37"/>
  <c r="AQ21" i="37"/>
  <c r="AO115" i="37"/>
  <c r="BB115" i="37"/>
  <c r="AV115" i="37"/>
  <c r="AR120" i="37"/>
  <c r="AY120" i="37"/>
  <c r="AY55" i="37"/>
  <c r="AR55" i="37"/>
  <c r="AO257" i="37"/>
  <c r="AC257" i="37"/>
  <c r="BB257" i="37"/>
  <c r="AV257" i="37"/>
  <c r="BC245" i="37"/>
  <c r="AW245" i="37"/>
  <c r="AP245" i="37"/>
  <c r="AB294" i="37"/>
  <c r="AK294" i="37" s="1"/>
  <c r="AN294" i="37"/>
  <c r="Z294" i="37"/>
  <c r="AJ294" i="37" s="1"/>
  <c r="X294" i="37"/>
  <c r="AI294" i="37" s="1"/>
  <c r="V294" i="37"/>
  <c r="AH294" i="37" s="1"/>
  <c r="T294" i="37"/>
  <c r="AU294" i="37"/>
  <c r="AO81" i="37"/>
  <c r="AC81" i="37"/>
  <c r="BB81" i="37"/>
  <c r="AV81" i="37"/>
  <c r="AV90" i="37"/>
  <c r="AO90" i="37"/>
  <c r="BB90" i="37"/>
  <c r="AC90" i="37"/>
  <c r="AC43" i="37"/>
  <c r="BB43" i="37"/>
  <c r="AV43" i="37"/>
  <c r="AO43" i="37"/>
  <c r="AV127" i="37"/>
  <c r="AO127" i="37"/>
  <c r="AC127" i="37"/>
  <c r="BB127" i="37"/>
  <c r="AR298" i="37"/>
  <c r="AY298" i="37"/>
  <c r="AW101" i="37"/>
  <c r="BC101" i="37"/>
  <c r="AP101" i="37"/>
  <c r="AU28" i="37"/>
  <c r="AB28" i="37"/>
  <c r="AK28" i="37" s="1"/>
  <c r="Z28" i="37"/>
  <c r="AJ28" i="37" s="1"/>
  <c r="X28" i="37"/>
  <c r="AI28" i="37" s="1"/>
  <c r="V28" i="37"/>
  <c r="AH28" i="37" s="1"/>
  <c r="T28" i="37"/>
  <c r="AN28" i="37"/>
  <c r="AR130" i="37"/>
  <c r="AY130" i="37"/>
  <c r="AO121" i="37"/>
  <c r="BB121" i="37"/>
  <c r="AV121" i="37"/>
  <c r="AW216" i="37"/>
  <c r="AP216" i="37"/>
  <c r="BC216" i="37"/>
  <c r="AO153" i="37"/>
  <c r="AC153" i="37"/>
  <c r="BB153" i="37"/>
  <c r="AV153" i="37"/>
  <c r="BD170" i="37"/>
  <c r="AX170" i="37"/>
  <c r="AQ170" i="37"/>
  <c r="AX219" i="37"/>
  <c r="AQ219" i="37"/>
  <c r="BD219" i="37"/>
  <c r="AV84" i="37"/>
  <c r="AO84" i="37"/>
  <c r="AC84" i="37"/>
  <c r="BB84" i="37"/>
  <c r="Z36" i="37"/>
  <c r="AJ36" i="37" s="1"/>
  <c r="AB36" i="37"/>
  <c r="AK36" i="37" s="1"/>
  <c r="X36" i="37"/>
  <c r="AI36" i="37" s="1"/>
  <c r="V36" i="37"/>
  <c r="AH36" i="37" s="1"/>
  <c r="T36" i="37"/>
  <c r="AU36" i="37"/>
  <c r="AN36" i="37"/>
  <c r="BC57" i="37"/>
  <c r="AW57" i="37"/>
  <c r="AP57" i="37"/>
  <c r="AQ115" i="37"/>
  <c r="BD115" i="37"/>
  <c r="AX115" i="37"/>
  <c r="BB255" i="37"/>
  <c r="AV255" i="37"/>
  <c r="AO255" i="37"/>
  <c r="AC255" i="37"/>
  <c r="AB12" i="37"/>
  <c r="AK12" i="37" s="1"/>
  <c r="Z12" i="37"/>
  <c r="AJ12" i="37" s="1"/>
  <c r="X12" i="37"/>
  <c r="AI12" i="37" s="1"/>
  <c r="V12" i="37"/>
  <c r="AH12" i="37" s="1"/>
  <c r="T12" i="37"/>
  <c r="AU12" i="37"/>
  <c r="AN12" i="37"/>
  <c r="BC255" i="37"/>
  <c r="AW255" i="37"/>
  <c r="AP255" i="37"/>
  <c r="AC35" i="37"/>
  <c r="BB35" i="37"/>
  <c r="AV35" i="37"/>
  <c r="AO35" i="37"/>
  <c r="AW16" i="37"/>
  <c r="AP16" i="37"/>
  <c r="BC16" i="37"/>
  <c r="AV196" i="37"/>
  <c r="AC196" i="37"/>
  <c r="BB196" i="37"/>
  <c r="AO196" i="37"/>
  <c r="BC56" i="37"/>
  <c r="AW56" i="37"/>
  <c r="AP56" i="37"/>
  <c r="BC257" i="37"/>
  <c r="AW257" i="37"/>
  <c r="AP257" i="37"/>
  <c r="BD110" i="37"/>
  <c r="AX110" i="37"/>
  <c r="AQ110" i="37"/>
  <c r="AC203" i="37"/>
  <c r="AV203" i="37"/>
  <c r="AO203" i="37"/>
  <c r="BB203" i="37"/>
  <c r="AQ245" i="37"/>
  <c r="AX245" i="37"/>
  <c r="BD245" i="37"/>
  <c r="AP81" i="37"/>
  <c r="BC81" i="37"/>
  <c r="AW81" i="37"/>
  <c r="AC242" i="37"/>
  <c r="BB242" i="37"/>
  <c r="AV242" i="37"/>
  <c r="AO242" i="37"/>
  <c r="BD43" i="37"/>
  <c r="AX43" i="37"/>
  <c r="AQ43" i="37"/>
  <c r="AC138" i="37"/>
  <c r="BB138" i="37"/>
  <c r="AV138" i="37"/>
  <c r="AO138" i="37"/>
  <c r="AW127" i="37"/>
  <c r="AP127" i="37"/>
  <c r="BC127" i="37"/>
  <c r="BB283" i="37"/>
  <c r="AV283" i="37"/>
  <c r="AO283" i="37"/>
  <c r="AX101" i="37"/>
  <c r="BD101" i="37"/>
  <c r="AQ101" i="37"/>
  <c r="AU124" i="37"/>
  <c r="AN124" i="37"/>
  <c r="AB124" i="37"/>
  <c r="AK124" i="37" s="1"/>
  <c r="Z124" i="37"/>
  <c r="AJ124" i="37" s="1"/>
  <c r="X124" i="37"/>
  <c r="AI124" i="37" s="1"/>
  <c r="V124" i="37"/>
  <c r="AH124" i="37" s="1"/>
  <c r="T124" i="37"/>
  <c r="AX111" i="37"/>
  <c r="AQ111" i="37"/>
  <c r="BD111" i="37"/>
  <c r="AY121" i="37"/>
  <c r="AR121" i="37"/>
  <c r="AX216" i="37"/>
  <c r="AQ216" i="37"/>
  <c r="BD216" i="37"/>
  <c r="AQ153" i="37"/>
  <c r="BD153" i="37"/>
  <c r="AX153" i="37"/>
  <c r="AY170" i="37"/>
  <c r="AR170" i="37"/>
  <c r="AX195" i="37"/>
  <c r="AQ195" i="37"/>
  <c r="BD195" i="37"/>
  <c r="AY219" i="37"/>
  <c r="AR219" i="37"/>
  <c r="AP273" i="37"/>
  <c r="BC273" i="37"/>
  <c r="AW273" i="37"/>
  <c r="BF76" i="37"/>
  <c r="AW189" i="37"/>
  <c r="BD255" i="37"/>
  <c r="AX255" i="37"/>
  <c r="AQ255" i="37"/>
  <c r="BC35" i="37"/>
  <c r="AW35" i="37"/>
  <c r="AP35" i="37"/>
  <c r="AX16" i="37"/>
  <c r="AQ16" i="37"/>
  <c r="BD16" i="37"/>
  <c r="AO75" i="37"/>
  <c r="AV75" i="37"/>
  <c r="AC75" i="37"/>
  <c r="BB75" i="37"/>
  <c r="AY164" i="37"/>
  <c r="AR164" i="37"/>
  <c r="BD56" i="37"/>
  <c r="AX56" i="37"/>
  <c r="AQ56" i="37"/>
  <c r="BD257" i="37"/>
  <c r="AX257" i="37"/>
  <c r="AQ257" i="37"/>
  <c r="AY110" i="37"/>
  <c r="AR110" i="37"/>
  <c r="BC203" i="37"/>
  <c r="AW203" i="37"/>
  <c r="AP203" i="37"/>
  <c r="AR245" i="37"/>
  <c r="AY245" i="37"/>
  <c r="AP248" i="37"/>
  <c r="BC248" i="37"/>
  <c r="AW248" i="37"/>
  <c r="BD81" i="37"/>
  <c r="AQ81" i="37"/>
  <c r="AX81" i="37"/>
  <c r="AP242" i="37"/>
  <c r="BC242" i="37"/>
  <c r="AW242" i="37"/>
  <c r="AY43" i="37"/>
  <c r="AR43" i="37"/>
  <c r="AV223" i="37"/>
  <c r="AO223" i="37"/>
  <c r="AC223" i="37"/>
  <c r="BB223" i="37"/>
  <c r="BC138" i="37"/>
  <c r="AW138" i="37"/>
  <c r="AP138" i="37"/>
  <c r="AY177" i="37"/>
  <c r="AR177" i="37"/>
  <c r="AY101" i="37"/>
  <c r="AR101" i="37"/>
  <c r="AV107" i="37"/>
  <c r="AO107" i="37"/>
  <c r="BB107" i="37"/>
  <c r="AY111" i="37"/>
  <c r="AR111" i="37"/>
  <c r="AR251" i="37"/>
  <c r="AY251" i="37"/>
  <c r="AY216" i="37"/>
  <c r="AR216" i="37"/>
  <c r="AY153" i="37"/>
  <c r="AR153" i="37"/>
  <c r="AY195" i="37"/>
  <c r="AR195" i="37"/>
  <c r="BB193" i="37"/>
  <c r="AO193" i="37"/>
  <c r="AV193" i="37"/>
  <c r="AR277" i="37"/>
  <c r="AY277" i="37"/>
  <c r="AY98" i="37"/>
  <c r="AR98" i="37"/>
  <c r="BD189" i="37"/>
  <c r="BD35" i="37"/>
  <c r="AX35" i="37"/>
  <c r="AQ35" i="37"/>
  <c r="AW48" i="37"/>
  <c r="BC48" i="37"/>
  <c r="AP48" i="37"/>
  <c r="AP252" i="37"/>
  <c r="BC252" i="37"/>
  <c r="AW252" i="37"/>
  <c r="AY16" i="37"/>
  <c r="AR16" i="37"/>
  <c r="AP75" i="37"/>
  <c r="AW75" i="37"/>
  <c r="BC75" i="37"/>
  <c r="BD241" i="37"/>
  <c r="AX241" i="37"/>
  <c r="AQ241" i="37"/>
  <c r="AY56" i="37"/>
  <c r="AR56" i="37"/>
  <c r="AY257" i="37"/>
  <c r="AR257" i="37"/>
  <c r="BD203" i="37"/>
  <c r="AX203" i="37"/>
  <c r="AQ203" i="37"/>
  <c r="AC245" i="37"/>
  <c r="BB245" i="37"/>
  <c r="AV245" i="37"/>
  <c r="AO245" i="37"/>
  <c r="AQ248" i="37"/>
  <c r="BD248" i="37"/>
  <c r="AX248" i="37"/>
  <c r="AP171" i="37"/>
  <c r="BC171" i="37"/>
  <c r="AW171" i="37"/>
  <c r="AR81" i="37"/>
  <c r="AY81" i="37"/>
  <c r="BC223" i="37"/>
  <c r="AW223" i="37"/>
  <c r="AP223" i="37"/>
  <c r="BD138" i="37"/>
  <c r="AX138" i="37"/>
  <c r="AQ138" i="37"/>
  <c r="AX127" i="37"/>
  <c r="AQ127" i="37"/>
  <c r="BD127" i="37"/>
  <c r="AW163" i="37"/>
  <c r="AP163" i="37"/>
  <c r="BC163" i="37"/>
  <c r="AX283" i="37"/>
  <c r="AQ283" i="37"/>
  <c r="BD283" i="37"/>
  <c r="BC82" i="37"/>
  <c r="AW82" i="37"/>
  <c r="AP82" i="37"/>
  <c r="AQ99" i="37"/>
  <c r="BD99" i="37"/>
  <c r="AX99" i="37"/>
  <c r="AO247" i="37"/>
  <c r="BB247" i="37"/>
  <c r="AV247" i="37"/>
  <c r="AC247" i="37"/>
  <c r="AC119" i="37"/>
  <c r="AO119" i="37"/>
  <c r="BB119" i="37"/>
  <c r="AV119" i="37"/>
  <c r="AV38" i="37"/>
  <c r="AO38" i="37"/>
  <c r="BB38" i="37"/>
  <c r="AX121" i="37"/>
  <c r="AB40" i="37"/>
  <c r="AK40" i="37" s="1"/>
  <c r="Z40" i="37"/>
  <c r="AJ40" i="37" s="1"/>
  <c r="X40" i="37"/>
  <c r="AI40" i="37" s="1"/>
  <c r="V40" i="37"/>
  <c r="AH40" i="37" s="1"/>
  <c r="T40" i="37"/>
  <c r="AU40" i="37"/>
  <c r="AN40" i="37"/>
  <c r="AB24" i="37"/>
  <c r="AK24" i="37" s="1"/>
  <c r="Z24" i="37"/>
  <c r="AJ24" i="37" s="1"/>
  <c r="X24" i="37"/>
  <c r="AI24" i="37" s="1"/>
  <c r="V24" i="37"/>
  <c r="AH24" i="37" s="1"/>
  <c r="T24" i="37"/>
  <c r="AU24" i="37"/>
  <c r="AN24" i="37"/>
  <c r="AV154" i="37"/>
  <c r="AO154" i="37"/>
  <c r="AC154" i="37"/>
  <c r="BB154" i="37"/>
  <c r="BC15" i="37"/>
  <c r="AW15" i="37"/>
  <c r="AP15" i="37"/>
  <c r="AW193" i="37"/>
  <c r="BC193" i="37"/>
  <c r="AP193" i="37"/>
  <c r="AO289" i="37"/>
  <c r="AC289" i="37"/>
  <c r="BB289" i="37"/>
  <c r="AV289" i="37"/>
  <c r="AY189" i="37"/>
  <c r="AR189" i="37"/>
  <c r="V105" i="37"/>
  <c r="AH105" i="37" s="1"/>
  <c r="AN105" i="37"/>
  <c r="AB105" i="37"/>
  <c r="AK105" i="37" s="1"/>
  <c r="Z105" i="37"/>
  <c r="AJ105" i="37" s="1"/>
  <c r="X105" i="37"/>
  <c r="AI105" i="37" s="1"/>
  <c r="T105" i="37"/>
  <c r="AU105" i="37"/>
  <c r="AY57" i="37"/>
  <c r="AR57" i="37"/>
  <c r="AX48" i="37"/>
  <c r="AQ48" i="37"/>
  <c r="BD48" i="37"/>
  <c r="AQ252" i="37"/>
  <c r="BD252" i="37"/>
  <c r="AX252" i="37"/>
  <c r="AQ75" i="37"/>
  <c r="BD75" i="37"/>
  <c r="AX75" i="37"/>
  <c r="AO5" i="37"/>
  <c r="AC5" i="37"/>
  <c r="BB5" i="37"/>
  <c r="AV5" i="37"/>
  <c r="AY203" i="37"/>
  <c r="AR203" i="37"/>
  <c r="AO9" i="37"/>
  <c r="BB9" i="37"/>
  <c r="AV9" i="37"/>
  <c r="AC9" i="37"/>
  <c r="AR248" i="37"/>
  <c r="AY248" i="37"/>
  <c r="AC11" i="37"/>
  <c r="BB11" i="37"/>
  <c r="AV11" i="37"/>
  <c r="AO11" i="37"/>
  <c r="AX161" i="37"/>
  <c r="AQ161" i="37"/>
  <c r="BD161" i="37"/>
  <c r="AQ171" i="37"/>
  <c r="BD171" i="37"/>
  <c r="AX171" i="37"/>
  <c r="BC43" i="37"/>
  <c r="AW43" i="37"/>
  <c r="AP43" i="37"/>
  <c r="AQ223" i="37"/>
  <c r="BD223" i="37"/>
  <c r="AX223" i="37"/>
  <c r="AY138" i="37"/>
  <c r="AR138" i="37"/>
  <c r="AU113" i="37"/>
  <c r="AB113" i="37"/>
  <c r="AK113" i="37" s="1"/>
  <c r="Z113" i="37"/>
  <c r="AJ113" i="37" s="1"/>
  <c r="X113" i="37"/>
  <c r="AI113" i="37" s="1"/>
  <c r="V113" i="37"/>
  <c r="AH113" i="37" s="1"/>
  <c r="T113" i="37"/>
  <c r="AN113" i="37"/>
  <c r="AR127" i="37"/>
  <c r="AY127" i="37"/>
  <c r="AX163" i="37"/>
  <c r="AQ163" i="37"/>
  <c r="BD163" i="37"/>
  <c r="BB226" i="37"/>
  <c r="AV226" i="37"/>
  <c r="AO226" i="37"/>
  <c r="AC226" i="37"/>
  <c r="BD227" i="37"/>
  <c r="AX227" i="37"/>
  <c r="AQ227" i="37"/>
  <c r="BB79" i="37"/>
  <c r="AV79" i="37"/>
  <c r="AO79" i="37"/>
  <c r="AC79" i="37"/>
  <c r="AR99" i="37"/>
  <c r="AY99" i="37"/>
  <c r="BC247" i="37"/>
  <c r="AW247" i="37"/>
  <c r="AP247" i="37"/>
  <c r="AX107" i="37"/>
  <c r="AQ107" i="37"/>
  <c r="BD107" i="37"/>
  <c r="BC119" i="37"/>
  <c r="AP119" i="37"/>
  <c r="AW119" i="37"/>
  <c r="AX274" i="37"/>
  <c r="BD274" i="37"/>
  <c r="AQ274" i="37"/>
  <c r="AV175" i="37"/>
  <c r="AO175" i="37"/>
  <c r="AC175" i="37"/>
  <c r="BB175" i="37"/>
  <c r="AW38" i="37"/>
  <c r="AP38" i="37"/>
  <c r="BC38" i="37"/>
  <c r="AW154" i="37"/>
  <c r="AP154" i="37"/>
  <c r="BC154" i="37"/>
  <c r="AY193" i="37"/>
  <c r="AR193" i="37"/>
  <c r="AP289" i="37"/>
  <c r="BC289" i="37"/>
  <c r="AW289" i="37"/>
  <c r="AP265" i="37"/>
  <c r="BC265" i="37"/>
  <c r="AW265" i="37"/>
  <c r="AY48" i="37"/>
  <c r="AR48" i="37"/>
  <c r="AR75" i="37"/>
  <c r="AY75" i="37"/>
  <c r="V279" i="37"/>
  <c r="AH279" i="37" s="1"/>
  <c r="T279" i="37"/>
  <c r="AN279" i="37"/>
  <c r="AB279" i="37"/>
  <c r="AK279" i="37" s="1"/>
  <c r="Z279" i="37"/>
  <c r="AJ279" i="37" s="1"/>
  <c r="AU279" i="37"/>
  <c r="X279" i="37"/>
  <c r="AI279" i="37" s="1"/>
  <c r="AQ120" i="37"/>
  <c r="BD120" i="37"/>
  <c r="AX120" i="37"/>
  <c r="AP5" i="37"/>
  <c r="BC5" i="37"/>
  <c r="AW5" i="37"/>
  <c r="AC261" i="37"/>
  <c r="AO261" i="37"/>
  <c r="BB261" i="37"/>
  <c r="AV261" i="37"/>
  <c r="AP9" i="37"/>
  <c r="BC9" i="37"/>
  <c r="AW9" i="37"/>
  <c r="BC11" i="37"/>
  <c r="AW11" i="37"/>
  <c r="AP11" i="37"/>
  <c r="AV291" i="37"/>
  <c r="AO291" i="37"/>
  <c r="AC291" i="37"/>
  <c r="BB291" i="37"/>
  <c r="AW218" i="37"/>
  <c r="BC218" i="37"/>
  <c r="AP218" i="37"/>
  <c r="AY27" i="37"/>
  <c r="AR27" i="37"/>
  <c r="AY163" i="37"/>
  <c r="AR163" i="37"/>
  <c r="AV237" i="37"/>
  <c r="AC237" i="37"/>
  <c r="BB237" i="37"/>
  <c r="AO237" i="37"/>
  <c r="AR226" i="37"/>
  <c r="AY226" i="37"/>
  <c r="AY227" i="37"/>
  <c r="AR227" i="37"/>
  <c r="AW199" i="37"/>
  <c r="AP199" i="37"/>
  <c r="BC199" i="37"/>
  <c r="BC79" i="37"/>
  <c r="AW79" i="37"/>
  <c r="AP79" i="37"/>
  <c r="AX134" i="37"/>
  <c r="AQ134" i="37"/>
  <c r="BD134" i="37"/>
  <c r="BD247" i="37"/>
  <c r="AX247" i="37"/>
  <c r="AQ247" i="37"/>
  <c r="V296" i="37"/>
  <c r="AH296" i="37" s="1"/>
  <c r="T296" i="37"/>
  <c r="AU296" i="37"/>
  <c r="Z296" i="37"/>
  <c r="AJ296" i="37" s="1"/>
  <c r="X296" i="37"/>
  <c r="AI296" i="37" s="1"/>
  <c r="AN296" i="37"/>
  <c r="AB296" i="37"/>
  <c r="AK296" i="37" s="1"/>
  <c r="AR107" i="37"/>
  <c r="AY107" i="37"/>
  <c r="BD119" i="37"/>
  <c r="AQ119" i="37"/>
  <c r="AX119" i="37"/>
  <c r="AY274" i="37"/>
  <c r="AR274" i="37"/>
  <c r="AV95" i="37"/>
  <c r="BB95" i="37"/>
  <c r="AO95" i="37"/>
  <c r="AY233" i="37"/>
  <c r="AR233" i="37"/>
  <c r="AX38" i="37"/>
  <c r="AQ38" i="37"/>
  <c r="BD38" i="37"/>
  <c r="AQ154" i="37"/>
  <c r="AX154" i="37"/>
  <c r="BD154" i="37"/>
  <c r="AQ265" i="37"/>
  <c r="BD265" i="37"/>
  <c r="AX265" i="37"/>
  <c r="AP276" i="37"/>
  <c r="BC276" i="37"/>
  <c r="AW276" i="37"/>
  <c r="AC166" i="37"/>
  <c r="BB166" i="37"/>
  <c r="AV166" i="37"/>
  <c r="AO166" i="37"/>
  <c r="AU215" i="37"/>
  <c r="AN215" i="37"/>
  <c r="AB215" i="37"/>
  <c r="AK215" i="37" s="1"/>
  <c r="Z215" i="37"/>
  <c r="AJ215" i="37" s="1"/>
  <c r="V215" i="37"/>
  <c r="AH215" i="37" s="1"/>
  <c r="T215" i="37"/>
  <c r="X215" i="37"/>
  <c r="AI215" i="37" s="1"/>
  <c r="BC261" i="37"/>
  <c r="AP261" i="37"/>
  <c r="AW261" i="37"/>
  <c r="BD9" i="37"/>
  <c r="AX9" i="37"/>
  <c r="AQ9" i="37"/>
  <c r="AO239" i="37"/>
  <c r="AC239" i="37"/>
  <c r="BB239" i="37"/>
  <c r="AV239" i="37"/>
  <c r="AP26" i="37"/>
  <c r="BC26" i="37"/>
  <c r="AW26" i="37"/>
  <c r="BD11" i="37"/>
  <c r="AX11" i="37"/>
  <c r="AQ11" i="37"/>
  <c r="AP183" i="37"/>
  <c r="BC183" i="37"/>
  <c r="AW183" i="37"/>
  <c r="BC45" i="37"/>
  <c r="AW45" i="37"/>
  <c r="AP45" i="37"/>
  <c r="Z235" i="37"/>
  <c r="AJ235" i="37" s="1"/>
  <c r="AB235" i="37"/>
  <c r="AK235" i="37" s="1"/>
  <c r="X235" i="37"/>
  <c r="AI235" i="37" s="1"/>
  <c r="V235" i="37"/>
  <c r="AH235" i="37" s="1"/>
  <c r="AU235" i="37"/>
  <c r="AN235" i="37"/>
  <c r="T235" i="37"/>
  <c r="AX218" i="37"/>
  <c r="BD218" i="37"/>
  <c r="AQ218" i="37"/>
  <c r="BC237" i="37"/>
  <c r="AW237" i="37"/>
  <c r="AP237" i="37"/>
  <c r="AX199" i="37"/>
  <c r="AQ199" i="37"/>
  <c r="BD199" i="37"/>
  <c r="AQ79" i="37"/>
  <c r="BD79" i="37"/>
  <c r="AX79" i="37"/>
  <c r="AY134" i="37"/>
  <c r="AR134" i="37"/>
  <c r="AR119" i="37"/>
  <c r="AY119" i="37"/>
  <c r="V236" i="37"/>
  <c r="AH236" i="37" s="1"/>
  <c r="AB236" i="37"/>
  <c r="AK236" i="37" s="1"/>
  <c r="Z236" i="37"/>
  <c r="AJ236" i="37" s="1"/>
  <c r="T236" i="37"/>
  <c r="AU236" i="37"/>
  <c r="X236" i="37"/>
  <c r="AI236" i="37" s="1"/>
  <c r="AN236" i="37"/>
  <c r="AZ104" i="37"/>
  <c r="AS104" i="37"/>
  <c r="AD104" i="37"/>
  <c r="AV74" i="37"/>
  <c r="AO74" i="37"/>
  <c r="AC74" i="37"/>
  <c r="BB74" i="37"/>
  <c r="AY154" i="37"/>
  <c r="AR154" i="37"/>
  <c r="BB137" i="37"/>
  <c r="AO137" i="37"/>
  <c r="AR265" i="37"/>
  <c r="AY265" i="37"/>
  <c r="AQ276" i="37"/>
  <c r="BD276" i="37"/>
  <c r="AX276" i="37"/>
  <c r="BC166" i="37"/>
  <c r="AW166" i="37"/>
  <c r="AP166" i="37"/>
  <c r="AC103" i="37"/>
  <c r="BB103" i="37"/>
  <c r="AV103" i="37"/>
  <c r="AO103" i="37"/>
  <c r="BD261" i="37"/>
  <c r="AQ261" i="37"/>
  <c r="AX261" i="37"/>
  <c r="AP239" i="37"/>
  <c r="BC239" i="37"/>
  <c r="AW239" i="37"/>
  <c r="BB217" i="37"/>
  <c r="AV217" i="37"/>
  <c r="AO217" i="37"/>
  <c r="AC217" i="37"/>
  <c r="AY11" i="37"/>
  <c r="AR11" i="37"/>
  <c r="AR161" i="37"/>
  <c r="AY161" i="37"/>
  <c r="AX65" i="37"/>
  <c r="AQ65" i="37"/>
  <c r="BD65" i="37"/>
  <c r="AX183" i="37"/>
  <c r="AQ183" i="37"/>
  <c r="BD183" i="37"/>
  <c r="AQ249" i="37"/>
  <c r="BD249" i="37"/>
  <c r="AX249" i="37"/>
  <c r="AP87" i="37"/>
  <c r="BC87" i="37"/>
  <c r="AW87" i="37"/>
  <c r="AR223" i="37"/>
  <c r="AY223" i="37"/>
  <c r="AY218" i="37"/>
  <c r="AR218" i="37"/>
  <c r="BC80" i="37"/>
  <c r="AW80" i="37"/>
  <c r="AP80" i="37"/>
  <c r="BD237" i="37"/>
  <c r="AX237" i="37"/>
  <c r="AQ237" i="37"/>
  <c r="AV101" i="37"/>
  <c r="AC101" i="37"/>
  <c r="BB101" i="37"/>
  <c r="AO101" i="37"/>
  <c r="AO227" i="37"/>
  <c r="AC227" i="37"/>
  <c r="BB227" i="37"/>
  <c r="AV227" i="37"/>
  <c r="AB258" i="37"/>
  <c r="AK258" i="37" s="1"/>
  <c r="Z258" i="37"/>
  <c r="AJ258" i="37" s="1"/>
  <c r="X258" i="37"/>
  <c r="AI258" i="37" s="1"/>
  <c r="V258" i="37"/>
  <c r="AH258" i="37" s="1"/>
  <c r="T258" i="37"/>
  <c r="AU258" i="37"/>
  <c r="AN258" i="37"/>
  <c r="V282" i="37"/>
  <c r="AH282" i="37" s="1"/>
  <c r="T282" i="37"/>
  <c r="AU282" i="37"/>
  <c r="AN282" i="37"/>
  <c r="AB282" i="37"/>
  <c r="AK282" i="37" s="1"/>
  <c r="Z282" i="37"/>
  <c r="AJ282" i="37" s="1"/>
  <c r="X282" i="37"/>
  <c r="AI282" i="37" s="1"/>
  <c r="AP153" i="37"/>
  <c r="BC153" i="37"/>
  <c r="AW153" i="37"/>
  <c r="AP74" i="37"/>
  <c r="BC74" i="37"/>
  <c r="AW74" i="37"/>
  <c r="AX270" i="37"/>
  <c r="AQ270" i="37"/>
  <c r="BD270" i="37"/>
  <c r="AU66" i="37"/>
  <c r="AN66" i="37"/>
  <c r="Z66" i="37"/>
  <c r="AJ66" i="37" s="1"/>
  <c r="X66" i="37"/>
  <c r="AI66" i="37" s="1"/>
  <c r="V66" i="37"/>
  <c r="AH66" i="37" s="1"/>
  <c r="T66" i="37"/>
  <c r="AB66" i="37"/>
  <c r="AK66" i="37" s="1"/>
  <c r="AV219" i="37"/>
  <c r="AO219" i="37"/>
  <c r="AC219" i="37"/>
  <c r="BB219" i="37"/>
  <c r="AQ273" i="37"/>
  <c r="BD273" i="37"/>
  <c r="AX273" i="37"/>
  <c r="BC137" i="37"/>
  <c r="AW137" i="37"/>
  <c r="AP137" i="37"/>
  <c r="BB189" i="37"/>
  <c r="AV189" i="37"/>
  <c r="AO189" i="37"/>
  <c r="AC151" i="37"/>
  <c r="BB151" i="37"/>
  <c r="AV151" i="37"/>
  <c r="AO151" i="37"/>
  <c r="AY276" i="37"/>
  <c r="AR276" i="37"/>
  <c r="AO16" i="37"/>
  <c r="AC16" i="37"/>
  <c r="BB16" i="37"/>
  <c r="AV16" i="37"/>
  <c r="BD166" i="37"/>
  <c r="AX166" i="37"/>
  <c r="AQ166" i="37"/>
  <c r="AP115" i="37"/>
  <c r="BC115" i="37"/>
  <c r="AW115" i="37"/>
  <c r="AV290" i="37"/>
  <c r="AO290" i="37"/>
  <c r="AC290" i="37"/>
  <c r="BB290" i="37"/>
  <c r="AP19" i="37"/>
  <c r="AW19" i="37"/>
  <c r="BC19" i="37"/>
  <c r="BC103" i="37"/>
  <c r="AP103" i="37"/>
  <c r="AW103" i="37"/>
  <c r="AR261" i="37"/>
  <c r="AY261" i="37"/>
  <c r="AO142" i="37"/>
  <c r="AC142" i="37"/>
  <c r="BB142" i="37"/>
  <c r="AV142" i="37"/>
  <c r="AR239" i="37"/>
  <c r="AY239" i="37"/>
  <c r="BC217" i="37"/>
  <c r="AW217" i="37"/>
  <c r="AP217" i="37"/>
  <c r="AO248" i="37"/>
  <c r="AC248" i="37"/>
  <c r="AV248" i="37"/>
  <c r="BB248" i="37"/>
  <c r="BC209" i="37"/>
  <c r="AW209" i="37"/>
  <c r="AP209" i="37"/>
  <c r="AR65" i="37"/>
  <c r="AY65" i="37"/>
  <c r="AY183" i="37"/>
  <c r="AR183" i="37"/>
  <c r="AY237" i="37"/>
  <c r="AR237" i="37"/>
  <c r="AP227" i="37"/>
  <c r="BC227" i="37"/>
  <c r="AW227" i="37"/>
  <c r="AO111" i="37"/>
  <c r="AC111" i="37"/>
  <c r="BB111" i="37"/>
  <c r="AV111" i="37"/>
  <c r="AS281" i="37"/>
  <c r="AZ281" i="37"/>
  <c r="AP121" i="37"/>
  <c r="BC121" i="37"/>
  <c r="AW121" i="37"/>
  <c r="BD74" i="37"/>
  <c r="AX74" i="37"/>
  <c r="AQ74" i="37"/>
  <c r="BB78" i="37"/>
  <c r="AV78" i="37"/>
  <c r="AO78" i="37"/>
  <c r="AC78" i="37"/>
  <c r="AY270" i="37"/>
  <c r="AR270" i="37"/>
  <c r="AC97" i="37"/>
  <c r="BB97" i="37"/>
  <c r="AO97" i="37"/>
  <c r="AV97" i="37"/>
  <c r="BD137" i="37"/>
  <c r="AX137" i="37"/>
  <c r="AQ137" i="37"/>
  <c r="AY35" i="37"/>
  <c r="AR35" i="37"/>
  <c r="BC151" i="37"/>
  <c r="AW151" i="37"/>
  <c r="AP151" i="37"/>
  <c r="AY166" i="37"/>
  <c r="AR166" i="37"/>
  <c r="BC31" i="37"/>
  <c r="AW31" i="37"/>
  <c r="AP31" i="37"/>
  <c r="BB164" i="37"/>
  <c r="AV164" i="37"/>
  <c r="AO164" i="37"/>
  <c r="AC164" i="37"/>
  <c r="X94" i="37"/>
  <c r="AI94" i="37" s="1"/>
  <c r="AN94" i="37"/>
  <c r="AU94" i="37"/>
  <c r="AB94" i="37"/>
  <c r="AK94" i="37" s="1"/>
  <c r="T94" i="37"/>
  <c r="Z94" i="37"/>
  <c r="AJ94" i="37" s="1"/>
  <c r="V94" i="37"/>
  <c r="AH94" i="37" s="1"/>
  <c r="AW290" i="37"/>
  <c r="AP290" i="37"/>
  <c r="BC290" i="37"/>
  <c r="AQ19" i="37"/>
  <c r="AX19" i="37"/>
  <c r="BD19" i="37"/>
  <c r="AQ103" i="37"/>
  <c r="BD103" i="37"/>
  <c r="AX103" i="37"/>
  <c r="AO157" i="37"/>
  <c r="AC157" i="37"/>
  <c r="BB157" i="37"/>
  <c r="AV157" i="37"/>
  <c r="AX217" i="37"/>
  <c r="BD217" i="37"/>
  <c r="AQ217" i="37"/>
  <c r="AQ209" i="37"/>
  <c r="BD209" i="37"/>
  <c r="AX209" i="37"/>
  <c r="AN156" i="37"/>
  <c r="AU156" i="37"/>
  <c r="AB156" i="37"/>
  <c r="AK156" i="37" s="1"/>
  <c r="Z156" i="37"/>
  <c r="AJ156" i="37" s="1"/>
  <c r="X156" i="37"/>
  <c r="AI156" i="37" s="1"/>
  <c r="V156" i="37"/>
  <c r="AH156" i="37" s="1"/>
  <c r="T156" i="37"/>
  <c r="AP111" i="37"/>
  <c r="BC111" i="37"/>
  <c r="AW111" i="37"/>
  <c r="BC102" i="37"/>
  <c r="AW102" i="37"/>
  <c r="AP102" i="37"/>
  <c r="BF104" i="37"/>
  <c r="AY74" i="37"/>
  <c r="AR74" i="37"/>
  <c r="AW195" i="37"/>
  <c r="BC195" i="37"/>
  <c r="AP195" i="37"/>
  <c r="AW78" i="37"/>
  <c r="AP78" i="37"/>
  <c r="BC78" i="37"/>
  <c r="BC97" i="37"/>
  <c r="AW97" i="37"/>
  <c r="AP97" i="37"/>
  <c r="AY137" i="37"/>
  <c r="AR137" i="37"/>
  <c r="AC165" i="37"/>
  <c r="BB165" i="37"/>
  <c r="AV165" i="37"/>
  <c r="AO165" i="37"/>
  <c r="BD151" i="37"/>
  <c r="AX151" i="37"/>
  <c r="AQ151" i="37"/>
  <c r="Z86" i="37"/>
  <c r="AJ86" i="37" s="1"/>
  <c r="X86" i="37"/>
  <c r="AI86" i="37" s="1"/>
  <c r="AB86" i="37"/>
  <c r="AK86" i="37" s="1"/>
  <c r="V86" i="37"/>
  <c r="AH86" i="37" s="1"/>
  <c r="T86" i="37"/>
  <c r="AU86" i="37"/>
  <c r="AN86" i="37"/>
  <c r="BD31" i="37"/>
  <c r="AX31" i="37"/>
  <c r="AQ31" i="37"/>
  <c r="BC164" i="37"/>
  <c r="AW164" i="37"/>
  <c r="AP164" i="37"/>
  <c r="AV7" i="37"/>
  <c r="AO7" i="37"/>
  <c r="AC7" i="37"/>
  <c r="BB7" i="37"/>
  <c r="BC169" i="37"/>
  <c r="AW169" i="37"/>
  <c r="AP169" i="37"/>
  <c r="AX290" i="37"/>
  <c r="AQ290" i="37"/>
  <c r="BD290" i="37"/>
  <c r="AR19" i="37"/>
  <c r="AY19" i="37"/>
  <c r="AP157" i="37"/>
  <c r="BC157" i="37"/>
  <c r="AW157" i="37"/>
  <c r="AY217" i="37"/>
  <c r="AR217" i="37"/>
  <c r="AR209" i="37"/>
  <c r="AY209" i="37"/>
  <c r="BB82" i="37"/>
  <c r="AV82" i="37"/>
  <c r="AO82" i="37"/>
  <c r="AC82" i="37"/>
  <c r="AP226" i="37"/>
  <c r="BC226" i="37"/>
  <c r="AW226" i="37"/>
  <c r="AV122" i="37"/>
  <c r="AO122" i="37"/>
  <c r="BB122" i="37"/>
  <c r="AC122" i="37"/>
  <c r="BD102" i="37"/>
  <c r="AX102" i="37"/>
  <c r="AQ102" i="37"/>
  <c r="AV67" i="37"/>
  <c r="AO67" i="37"/>
  <c r="AC67" i="37"/>
  <c r="BB67" i="37"/>
  <c r="AV195" i="37"/>
  <c r="BB195" i="37"/>
  <c r="AO195" i="37"/>
  <c r="AC195" i="37"/>
  <c r="AR78" i="37"/>
  <c r="AY78" i="37"/>
  <c r="AV211" i="37"/>
  <c r="AO211" i="37"/>
  <c r="AC211" i="37"/>
  <c r="BB211" i="37"/>
  <c r="AP88" i="37"/>
  <c r="BC88" i="37"/>
  <c r="AW88" i="37"/>
  <c r="AY132" i="37"/>
  <c r="AR132" i="37"/>
  <c r="X37" i="37"/>
  <c r="AI37" i="37" s="1"/>
  <c r="V37" i="37"/>
  <c r="AH37" i="37" s="1"/>
  <c r="AN37" i="37"/>
  <c r="AB37" i="37"/>
  <c r="AK37" i="37" s="1"/>
  <c r="Z37" i="37"/>
  <c r="AJ37" i="37" s="1"/>
  <c r="T37" i="37"/>
  <c r="AU37" i="37"/>
  <c r="AP165" i="37"/>
  <c r="BC165" i="37"/>
  <c r="AW165" i="37"/>
  <c r="AY151" i="37"/>
  <c r="AR151" i="37"/>
  <c r="AQ164" i="37"/>
  <c r="AX164" i="37"/>
  <c r="BD164" i="37"/>
  <c r="AW7" i="37"/>
  <c r="AP7" i="37"/>
  <c r="BC7" i="37"/>
  <c r="AY290" i="37"/>
  <c r="AR290" i="37"/>
  <c r="BD157" i="37"/>
  <c r="AQ157" i="37"/>
  <c r="AX157" i="37"/>
  <c r="AN250" i="37"/>
  <c r="Z250" i="37"/>
  <c r="AJ250" i="37" s="1"/>
  <c r="X250" i="37"/>
  <c r="AI250" i="37" s="1"/>
  <c r="AU250" i="37"/>
  <c r="AB250" i="37"/>
  <c r="AK250" i="37" s="1"/>
  <c r="V250" i="37"/>
  <c r="AH250" i="37" s="1"/>
  <c r="T250" i="37"/>
  <c r="BD41" i="37"/>
  <c r="AQ41" i="37"/>
  <c r="AX41" i="37"/>
  <c r="AX254" i="37"/>
  <c r="AQ254" i="37"/>
  <c r="BD254" i="37"/>
  <c r="AO161" i="37"/>
  <c r="AV161" i="37"/>
  <c r="AC161" i="37"/>
  <c r="BB161" i="37"/>
  <c r="AY87" i="37"/>
  <c r="AR87" i="37"/>
  <c r="AC45" i="37"/>
  <c r="BB45" i="37"/>
  <c r="AV45" i="37"/>
  <c r="AO45" i="37"/>
  <c r="AC218" i="37"/>
  <c r="BB218" i="37"/>
  <c r="AV218" i="37"/>
  <c r="AO218" i="37"/>
  <c r="AV163" i="37"/>
  <c r="AO163" i="37"/>
  <c r="BB163" i="37"/>
  <c r="AC163" i="37"/>
  <c r="AQ82" i="37"/>
  <c r="BD82" i="37"/>
  <c r="AX82" i="37"/>
  <c r="AQ80" i="37"/>
  <c r="BD80" i="37"/>
  <c r="AX80" i="37"/>
  <c r="AQ226" i="37"/>
  <c r="BD226" i="37"/>
  <c r="AX226" i="37"/>
  <c r="AW122" i="37"/>
  <c r="AP122" i="37"/>
  <c r="BC122" i="37"/>
  <c r="AP52" i="37"/>
  <c r="BC52" i="37"/>
  <c r="AW52" i="37"/>
  <c r="AY247" i="37"/>
  <c r="AR247" i="37"/>
  <c r="BB274" i="37"/>
  <c r="AV274" i="37"/>
  <c r="AO274" i="37"/>
  <c r="AC274" i="37"/>
  <c r="V33" i="37"/>
  <c r="AH33" i="37" s="1"/>
  <c r="AN33" i="37"/>
  <c r="AB33" i="37"/>
  <c r="AK33" i="37" s="1"/>
  <c r="Z33" i="37"/>
  <c r="AJ33" i="37" s="1"/>
  <c r="X33" i="37"/>
  <c r="AI33" i="37" s="1"/>
  <c r="T33" i="37"/>
  <c r="AU33" i="37"/>
  <c r="AY102" i="37"/>
  <c r="AR102" i="37"/>
  <c r="BB233" i="37"/>
  <c r="AV233" i="37"/>
  <c r="AO233" i="37"/>
  <c r="AC233" i="37"/>
  <c r="AW143" i="37"/>
  <c r="BC143" i="37"/>
  <c r="AP143" i="37"/>
  <c r="AP211" i="37"/>
  <c r="AW211" i="37"/>
  <c r="BC211" i="37"/>
  <c r="AX7" i="37"/>
  <c r="AQ7" i="37"/>
  <c r="BD7" i="37"/>
  <c r="BB147" i="37"/>
  <c r="AV147" i="37"/>
  <c r="AO147" i="37"/>
  <c r="AV174" i="37"/>
  <c r="AO174" i="37"/>
  <c r="AC174" i="37"/>
  <c r="BB174" i="37"/>
  <c r="AY254" i="37"/>
  <c r="AR254" i="37"/>
  <c r="AP161" i="37"/>
  <c r="AW161" i="37"/>
  <c r="BC161" i="37"/>
  <c r="BD45" i="37"/>
  <c r="AX45" i="37"/>
  <c r="AQ45" i="37"/>
  <c r="BB69" i="37"/>
  <c r="AV69" i="37"/>
  <c r="AO69" i="37"/>
  <c r="AR82" i="37"/>
  <c r="AY82" i="37"/>
  <c r="AW18" i="37"/>
  <c r="AR52" i="37"/>
  <c r="AY52" i="37"/>
  <c r="AP274" i="37"/>
  <c r="BC274" i="37"/>
  <c r="AW274" i="37"/>
  <c r="AP233" i="37"/>
  <c r="BC233" i="37"/>
  <c r="AW233" i="37"/>
  <c r="AX143" i="37"/>
  <c r="BD143" i="37"/>
  <c r="AQ143" i="37"/>
  <c r="AW67" i="37"/>
  <c r="AP67" i="37"/>
  <c r="BC67" i="37"/>
  <c r="AO30" i="37"/>
  <c r="AV30" i="37"/>
  <c r="AC30" i="37"/>
  <c r="BB30" i="37"/>
  <c r="AY212" i="37"/>
  <c r="AR212" i="37"/>
  <c r="AQ211" i="37"/>
  <c r="AX211" i="37"/>
  <c r="BD211" i="37"/>
  <c r="AO4" i="37"/>
  <c r="AC4" i="37"/>
  <c r="BB4" i="37"/>
  <c r="AV4" i="37"/>
  <c r="AR97" i="37"/>
  <c r="AY97" i="37"/>
  <c r="AQ165" i="37"/>
  <c r="BD165" i="37"/>
  <c r="AX165" i="37"/>
  <c r="AV48" i="37"/>
  <c r="AO48" i="37"/>
  <c r="AC48" i="37"/>
  <c r="BB48" i="37"/>
  <c r="AY169" i="37"/>
  <c r="AR169" i="37"/>
  <c r="AY165" i="37"/>
  <c r="AR165" i="37"/>
  <c r="X89" i="37"/>
  <c r="AI89" i="37" s="1"/>
  <c r="AU89" i="37"/>
  <c r="AN89" i="37"/>
  <c r="T89" i="37"/>
  <c r="AB89" i="37"/>
  <c r="AK89" i="37" s="1"/>
  <c r="V89" i="37"/>
  <c r="AH89" i="37" s="1"/>
  <c r="Z89" i="37"/>
  <c r="AJ89" i="37" s="1"/>
  <c r="BC285" i="37"/>
  <c r="AW285" i="37"/>
  <c r="AP285" i="37"/>
  <c r="AX176" i="37"/>
  <c r="AQ176" i="37"/>
  <c r="BD176" i="37"/>
  <c r="AY7" i="37"/>
  <c r="AR7" i="37"/>
  <c r="AB167" i="37"/>
  <c r="AK167" i="37" s="1"/>
  <c r="Z167" i="37"/>
  <c r="AJ167" i="37" s="1"/>
  <c r="X167" i="37"/>
  <c r="AI167" i="37" s="1"/>
  <c r="V167" i="37"/>
  <c r="AH167" i="37" s="1"/>
  <c r="T167" i="37"/>
  <c r="AU167" i="37"/>
  <c r="AN167" i="37"/>
  <c r="AQ239" i="37"/>
  <c r="BD239" i="37"/>
  <c r="AX239" i="37"/>
  <c r="AW174" i="37"/>
  <c r="AP174" i="37"/>
  <c r="BC174" i="37"/>
  <c r="T200" i="37"/>
  <c r="AU200" i="37"/>
  <c r="AN200" i="37"/>
  <c r="AB200" i="37"/>
  <c r="AK200" i="37" s="1"/>
  <c r="Z200" i="37"/>
  <c r="AJ200" i="37" s="1"/>
  <c r="X200" i="37"/>
  <c r="AI200" i="37" s="1"/>
  <c r="V200" i="37"/>
  <c r="AH200" i="37" s="1"/>
  <c r="AO65" i="37"/>
  <c r="AC65" i="37"/>
  <c r="BB65" i="37"/>
  <c r="AV65" i="37"/>
  <c r="AY229" i="37"/>
  <c r="AR229" i="37"/>
  <c r="AY45" i="37"/>
  <c r="AR45" i="37"/>
  <c r="AN136" i="37"/>
  <c r="Z136" i="37"/>
  <c r="AJ136" i="37" s="1"/>
  <c r="X136" i="37"/>
  <c r="AI136" i="37" s="1"/>
  <c r="V136" i="37"/>
  <c r="AH136" i="37" s="1"/>
  <c r="T136" i="37"/>
  <c r="AU136" i="37"/>
  <c r="AB136" i="37"/>
  <c r="AK136" i="37" s="1"/>
  <c r="AQ122" i="37"/>
  <c r="BD122" i="37"/>
  <c r="AX122" i="37"/>
  <c r="AX133" i="37"/>
  <c r="AQ133" i="37"/>
  <c r="BD133" i="37"/>
  <c r="AV134" i="37"/>
  <c r="AO134" i="37"/>
  <c r="BB134" i="37"/>
  <c r="AO98" i="37"/>
  <c r="AC98" i="37"/>
  <c r="BB98" i="37"/>
  <c r="AV98" i="37"/>
  <c r="BD233" i="37"/>
  <c r="AX233" i="37"/>
  <c r="AQ233" i="37"/>
  <c r="AY143" i="37"/>
  <c r="AR143" i="37"/>
  <c r="BD67" i="37"/>
  <c r="AX67" i="37"/>
  <c r="AQ67" i="37"/>
  <c r="AP30" i="37"/>
  <c r="BC30" i="37"/>
  <c r="AW30" i="37"/>
  <c r="AR211" i="37"/>
  <c r="AY211" i="37"/>
  <c r="AP4" i="37"/>
  <c r="BC4" i="37"/>
  <c r="AW4" i="37"/>
  <c r="BD97" i="37"/>
  <c r="AX97" i="37"/>
  <c r="AQ97" i="37"/>
  <c r="AZ256" i="37"/>
  <c r="AS256" i="37"/>
  <c r="AD256" i="37"/>
  <c r="BD285" i="37"/>
  <c r="AX285" i="37"/>
  <c r="AQ285" i="37"/>
  <c r="T206" i="37"/>
  <c r="AB206" i="37"/>
  <c r="AK206" i="37" s="1"/>
  <c r="Z206" i="37"/>
  <c r="AJ206" i="37" s="1"/>
  <c r="X206" i="37"/>
  <c r="AI206" i="37" s="1"/>
  <c r="V206" i="37"/>
  <c r="AH206" i="37" s="1"/>
  <c r="AU206" i="37"/>
  <c r="AN206" i="37"/>
  <c r="BC142" i="37"/>
  <c r="AW142" i="37"/>
  <c r="AP142" i="37"/>
  <c r="AX174" i="37"/>
  <c r="AQ174" i="37"/>
  <c r="BD174" i="37"/>
  <c r="AW65" i="37"/>
  <c r="AP65" i="37"/>
  <c r="BC65" i="37"/>
  <c r="AV183" i="37"/>
  <c r="AO183" i="37"/>
  <c r="AC183" i="37"/>
  <c r="BB183" i="37"/>
  <c r="AY69" i="37"/>
  <c r="AR69" i="37"/>
  <c r="AV27" i="37"/>
  <c r="BB27" i="37"/>
  <c r="AO27" i="37"/>
  <c r="AR8" i="37"/>
  <c r="AY8" i="37"/>
  <c r="AR18" i="37"/>
  <c r="AY18" i="37"/>
  <c r="AR122" i="37"/>
  <c r="AY122" i="37"/>
  <c r="AY133" i="37"/>
  <c r="AR133" i="37"/>
  <c r="AC140" i="37"/>
  <c r="BB140" i="37"/>
  <c r="AV140" i="37"/>
  <c r="AO140" i="37"/>
  <c r="AV128" i="37"/>
  <c r="AO128" i="37"/>
  <c r="BB128" i="37"/>
  <c r="AP98" i="37"/>
  <c r="BC98" i="37"/>
  <c r="AW98" i="37"/>
  <c r="AY67" i="37"/>
  <c r="AR67" i="37"/>
  <c r="AC225" i="37"/>
  <c r="BB225" i="37"/>
  <c r="AV225" i="37"/>
  <c r="AO225" i="37"/>
  <c r="AQ30" i="37"/>
  <c r="BD30" i="37"/>
  <c r="AX30" i="37"/>
  <c r="AO123" i="37"/>
  <c r="AC123" i="37"/>
  <c r="BB123" i="37"/>
  <c r="AV123" i="37"/>
  <c r="AV270" i="37"/>
  <c r="AO270" i="37"/>
  <c r="AC270" i="37"/>
  <c r="BB270" i="37"/>
  <c r="AR4" i="37"/>
  <c r="AY4" i="37"/>
  <c r="AB159" i="37"/>
  <c r="AK159" i="37" s="1"/>
  <c r="AN159" i="37"/>
  <c r="Z159" i="37"/>
  <c r="AJ159" i="37" s="1"/>
  <c r="T159" i="37"/>
  <c r="AU159" i="37"/>
  <c r="X159" i="37"/>
  <c r="AI159" i="37" s="1"/>
  <c r="V159" i="37"/>
  <c r="AH159" i="37" s="1"/>
  <c r="AC31" i="37"/>
  <c r="BB31" i="37"/>
  <c r="AV31" i="37"/>
  <c r="AO31" i="37"/>
  <c r="AX132" i="37"/>
  <c r="AQ132" i="37"/>
  <c r="BD132" i="37"/>
  <c r="AY157" i="37"/>
  <c r="AR157" i="37"/>
  <c r="AY230" i="37"/>
  <c r="AR230" i="37"/>
  <c r="AQ155" i="37"/>
  <c r="BD155" i="37"/>
  <c r="AX155" i="37"/>
  <c r="AV202" i="37"/>
  <c r="AO202" i="37"/>
  <c r="BB202" i="37"/>
  <c r="AC202" i="37"/>
  <c r="AR135" i="37"/>
  <c r="AY135" i="37"/>
  <c r="AR103" i="37"/>
  <c r="AY103" i="37"/>
  <c r="AC46" i="37"/>
  <c r="BB46" i="37"/>
  <c r="AV46" i="37"/>
  <c r="AO46" i="37"/>
  <c r="AR174" i="37"/>
  <c r="AY174" i="37"/>
  <c r="BB63" i="37"/>
  <c r="AC63" i="37"/>
  <c r="AV63" i="37"/>
  <c r="AO63" i="37"/>
  <c r="AW220" i="37"/>
  <c r="BC220" i="37"/>
  <c r="AP220" i="37"/>
  <c r="AC188" i="37"/>
  <c r="BB188" i="37"/>
  <c r="AV188" i="37"/>
  <c r="AO188" i="37"/>
  <c r="AQ25" i="37"/>
  <c r="BD25" i="37"/>
  <c r="AX25" i="37"/>
  <c r="AO278" i="37"/>
  <c r="BB278" i="37"/>
  <c r="AC278" i="37"/>
  <c r="AV278" i="37"/>
  <c r="AQ118" i="37"/>
  <c r="BD118" i="37"/>
  <c r="AX118" i="37"/>
  <c r="AO210" i="37"/>
  <c r="BB210" i="37"/>
  <c r="AV210" i="37"/>
  <c r="BC140" i="37"/>
  <c r="AW140" i="37"/>
  <c r="AP140" i="37"/>
  <c r="AC179" i="37"/>
  <c r="BB179" i="37"/>
  <c r="AV179" i="37"/>
  <c r="AO179" i="37"/>
  <c r="AX128" i="37"/>
  <c r="AQ128" i="37"/>
  <c r="BD128" i="37"/>
  <c r="BD98" i="37"/>
  <c r="AQ98" i="37"/>
  <c r="AX98" i="37"/>
  <c r="BC225" i="37"/>
  <c r="AW225" i="37"/>
  <c r="AP225" i="37"/>
  <c r="AR30" i="37"/>
  <c r="AY30" i="37"/>
  <c r="AR123" i="37"/>
  <c r="AY123" i="37"/>
  <c r="AW270" i="37"/>
  <c r="AP270" i="37"/>
  <c r="BC270" i="37"/>
  <c r="AE256" i="37" l="1"/>
  <c r="AF256" i="37"/>
  <c r="AO209" i="37"/>
  <c r="AE281" i="37"/>
  <c r="AF281" i="37"/>
  <c r="BB209" i="37"/>
  <c r="AC231" i="37"/>
  <c r="AE150" i="37"/>
  <c r="AF150" i="37"/>
  <c r="BB231" i="37"/>
  <c r="BF256" i="37"/>
  <c r="AO231" i="37"/>
  <c r="AV231" i="37"/>
  <c r="AP177" i="37"/>
  <c r="AL60" i="37"/>
  <c r="AM60" i="37" s="1"/>
  <c r="AY146" i="37"/>
  <c r="AF104" i="37"/>
  <c r="AE104" i="37"/>
  <c r="AW177" i="37"/>
  <c r="AC177" i="37"/>
  <c r="AF76" i="37"/>
  <c r="AE76" i="37"/>
  <c r="AR146" i="37"/>
  <c r="AX246" i="37"/>
  <c r="BC177" i="37"/>
  <c r="BD246" i="37"/>
  <c r="AE280" i="37"/>
  <c r="AF280" i="37"/>
  <c r="AC146" i="37"/>
  <c r="AW158" i="37"/>
  <c r="AQ246" i="37"/>
  <c r="AC209" i="37"/>
  <c r="AS209" i="37" s="1"/>
  <c r="BD8" i="37"/>
  <c r="AX8" i="37"/>
  <c r="BC158" i="37"/>
  <c r="AC115" i="37"/>
  <c r="AV73" i="37"/>
  <c r="AC73" i="37"/>
  <c r="BB73" i="37"/>
  <c r="AP268" i="37"/>
  <c r="AV209" i="37"/>
  <c r="AO73" i="37"/>
  <c r="AW268" i="37"/>
  <c r="AM82" i="37"/>
  <c r="BC268" i="37"/>
  <c r="AQ8" i="37"/>
  <c r="AP158" i="37"/>
  <c r="BB129" i="37"/>
  <c r="AP162" i="37"/>
  <c r="AC129" i="37"/>
  <c r="BC244" i="37"/>
  <c r="AO129" i="37"/>
  <c r="AP244" i="37"/>
  <c r="AL107" i="37"/>
  <c r="AM107" i="37" s="1"/>
  <c r="BC172" i="37"/>
  <c r="AV129" i="37"/>
  <c r="AW244" i="37"/>
  <c r="AP172" i="37"/>
  <c r="BD244" i="37"/>
  <c r="AW192" i="37"/>
  <c r="AL246" i="37"/>
  <c r="AM246" i="37" s="1"/>
  <c r="AQ244" i="37"/>
  <c r="AR148" i="37"/>
  <c r="BC192" i="37"/>
  <c r="AR39" i="37"/>
  <c r="AL37" i="37"/>
  <c r="AM37" i="37" s="1"/>
  <c r="AE32" i="37"/>
  <c r="AF32" i="37"/>
  <c r="AX244" i="37"/>
  <c r="AY148" i="37"/>
  <c r="AP192" i="37"/>
  <c r="AY39" i="37"/>
  <c r="AC268" i="37"/>
  <c r="AC8" i="37"/>
  <c r="BC134" i="37"/>
  <c r="AR115" i="37"/>
  <c r="AC158" i="37"/>
  <c r="AV176" i="37"/>
  <c r="AY115" i="37"/>
  <c r="BD68" i="37"/>
  <c r="BB176" i="37"/>
  <c r="AX68" i="37"/>
  <c r="AO176" i="37"/>
  <c r="AR266" i="37"/>
  <c r="AC134" i="37"/>
  <c r="AX212" i="37"/>
  <c r="BD212" i="37"/>
  <c r="AQ87" i="37"/>
  <c r="AC102" i="37"/>
  <c r="AP8" i="37"/>
  <c r="AQ68" i="37"/>
  <c r="AP134" i="37"/>
  <c r="BD87" i="37"/>
  <c r="AQ212" i="37"/>
  <c r="AV102" i="37"/>
  <c r="AW8" i="37"/>
  <c r="AY266" i="37"/>
  <c r="AW134" i="37"/>
  <c r="AX87" i="37"/>
  <c r="AO102" i="37"/>
  <c r="BB102" i="37"/>
  <c r="AE125" i="37"/>
  <c r="AF125" i="37"/>
  <c r="AL92" i="37"/>
  <c r="AM92" i="37" s="1"/>
  <c r="AM102" i="37"/>
  <c r="AV137" i="37"/>
  <c r="BC189" i="37"/>
  <c r="AY249" i="37"/>
  <c r="AC213" i="37"/>
  <c r="AR249" i="37"/>
  <c r="AL197" i="37"/>
  <c r="AM197" i="37" s="1"/>
  <c r="BC95" i="37"/>
  <c r="AP95" i="37"/>
  <c r="AS150" i="37"/>
  <c r="AW95" i="37"/>
  <c r="AZ150" i="37"/>
  <c r="BB18" i="37"/>
  <c r="AO178" i="37"/>
  <c r="AO18" i="37"/>
  <c r="AV178" i="37"/>
  <c r="AV18" i="37"/>
  <c r="AW249" i="37"/>
  <c r="BB178" i="37"/>
  <c r="BC249" i="37"/>
  <c r="AV265" i="37"/>
  <c r="AC178" i="37"/>
  <c r="AZ178" i="37" s="1"/>
  <c r="AP249" i="37"/>
  <c r="BB265" i="37"/>
  <c r="AL185" i="37"/>
  <c r="AM185" i="37" s="1"/>
  <c r="AC265" i="37"/>
  <c r="AP25" i="37"/>
  <c r="AR38" i="37"/>
  <c r="AO265" i="37"/>
  <c r="AL249" i="37"/>
  <c r="AM249" i="37" s="1"/>
  <c r="AW25" i="37"/>
  <c r="AY128" i="37"/>
  <c r="AY38" i="37"/>
  <c r="AC38" i="37"/>
  <c r="BC25" i="37"/>
  <c r="AR128" i="37"/>
  <c r="BC275" i="37"/>
  <c r="AC189" i="37"/>
  <c r="AR213" i="37"/>
  <c r="AY213" i="37"/>
  <c r="AR283" i="37"/>
  <c r="BB148" i="37"/>
  <c r="AY283" i="37"/>
  <c r="AO148" i="37"/>
  <c r="AL258" i="37"/>
  <c r="AM258" i="37" s="1"/>
  <c r="AC137" i="37"/>
  <c r="AP189" i="37"/>
  <c r="AL287" i="37"/>
  <c r="AM287" i="37" s="1"/>
  <c r="AL207" i="37"/>
  <c r="AM207" i="37" s="1"/>
  <c r="AL98" i="37"/>
  <c r="AM98" i="37" s="1"/>
  <c r="AL161" i="37"/>
  <c r="AM161" i="37" s="1"/>
  <c r="AL129" i="37"/>
  <c r="AM129" i="37" s="1"/>
  <c r="AL189" i="37"/>
  <c r="AM189" i="37" s="1"/>
  <c r="AL231" i="37"/>
  <c r="AM231" i="37" s="1"/>
  <c r="AL256" i="37"/>
  <c r="AM256" i="37" s="1"/>
  <c r="AL178" i="37"/>
  <c r="AM178" i="37" s="1"/>
  <c r="AL51" i="37"/>
  <c r="AM51" i="37" s="1"/>
  <c r="AL115" i="37"/>
  <c r="AM115" i="37" s="1"/>
  <c r="AL206" i="37"/>
  <c r="AM206" i="37" s="1"/>
  <c r="AL235" i="37"/>
  <c r="AM235" i="37" s="1"/>
  <c r="AL221" i="37"/>
  <c r="AM221" i="37" s="1"/>
  <c r="AL61" i="37"/>
  <c r="AM61" i="37" s="1"/>
  <c r="AL128" i="37"/>
  <c r="AM128" i="37" s="1"/>
  <c r="AL247" i="37"/>
  <c r="AM247" i="37" s="1"/>
  <c r="AL294" i="37"/>
  <c r="AM294" i="37" s="1"/>
  <c r="AL131" i="37"/>
  <c r="AM131" i="37" s="1"/>
  <c r="AL91" i="37"/>
  <c r="AM91" i="37" s="1"/>
  <c r="AL44" i="37"/>
  <c r="AM44" i="37" s="1"/>
  <c r="AL285" i="37"/>
  <c r="AM285" i="37" s="1"/>
  <c r="AL296" i="37"/>
  <c r="AM296" i="37" s="1"/>
  <c r="AL59" i="37"/>
  <c r="AM59" i="37" s="1"/>
  <c r="AL15" i="37"/>
  <c r="AM15" i="37" s="1"/>
  <c r="AL94" i="37"/>
  <c r="AM94" i="37" s="1"/>
  <c r="AL105" i="37"/>
  <c r="AM105" i="37" s="1"/>
  <c r="AL234" i="37"/>
  <c r="AM234" i="37" s="1"/>
  <c r="AL288" i="37"/>
  <c r="AM288" i="37" s="1"/>
  <c r="AL236" i="37"/>
  <c r="AM236" i="37" s="1"/>
  <c r="AM38" i="37"/>
  <c r="AL133" i="37"/>
  <c r="AM133" i="37" s="1"/>
  <c r="AL250" i="37"/>
  <c r="AM250" i="37" s="1"/>
  <c r="AL86" i="37"/>
  <c r="AM86" i="37" s="1"/>
  <c r="AL156" i="37"/>
  <c r="AM156" i="37" s="1"/>
  <c r="AL181" i="37"/>
  <c r="AL167" i="37"/>
  <c r="AM167" i="37" s="1"/>
  <c r="AL154" i="37"/>
  <c r="AM154" i="37" s="1"/>
  <c r="AL54" i="37"/>
  <c r="AM54" i="37" s="1"/>
  <c r="AL136" i="37"/>
  <c r="AM136" i="37" s="1"/>
  <c r="AL141" i="37"/>
  <c r="AM141" i="37" s="1"/>
  <c r="AL124" i="37"/>
  <c r="AM124" i="37" s="1"/>
  <c r="AL182" i="37"/>
  <c r="AM213" i="37"/>
  <c r="AL73" i="37"/>
  <c r="AM73" i="37" s="1"/>
  <c r="AL262" i="37"/>
  <c r="AM262" i="37" s="1"/>
  <c r="AL126" i="37"/>
  <c r="AM126" i="37" s="1"/>
  <c r="AL188" i="37"/>
  <c r="AM188" i="37" s="1"/>
  <c r="AL297" i="37"/>
  <c r="AM297" i="37" s="1"/>
  <c r="AL134" i="37"/>
  <c r="AM134" i="37" s="1"/>
  <c r="AL266" i="37"/>
  <c r="AM266" i="37" s="1"/>
  <c r="AL150" i="37"/>
  <c r="AM150" i="37" s="1"/>
  <c r="AL70" i="37"/>
  <c r="AM70" i="37" s="1"/>
  <c r="AL137" i="37"/>
  <c r="AM137" i="37" s="1"/>
  <c r="AL281" i="37"/>
  <c r="AM281" i="37" s="1"/>
  <c r="AL87" i="37"/>
  <c r="AM87" i="37" s="1"/>
  <c r="AL43" i="37"/>
  <c r="AM43" i="37" s="1"/>
  <c r="AL159" i="37"/>
  <c r="AM159" i="37" s="1"/>
  <c r="AL89" i="37"/>
  <c r="AM89" i="37" s="1"/>
  <c r="AL263" i="37"/>
  <c r="AM263" i="37" s="1"/>
  <c r="AL100" i="37"/>
  <c r="AM100" i="37" s="1"/>
  <c r="AL279" i="37"/>
  <c r="AM279" i="37" s="1"/>
  <c r="AL49" i="37"/>
  <c r="AM49" i="37" s="1"/>
  <c r="AL33" i="37"/>
  <c r="AM33" i="37" s="1"/>
  <c r="AL62" i="37"/>
  <c r="AM62" i="37" s="1"/>
  <c r="AL116" i="37"/>
  <c r="AM116" i="37" s="1"/>
  <c r="AL200" i="37"/>
  <c r="AM200" i="37" s="1"/>
  <c r="AL28" i="37"/>
  <c r="AM28" i="37" s="1"/>
  <c r="AL66" i="37"/>
  <c r="AM66" i="37" s="1"/>
  <c r="AL215" i="37"/>
  <c r="AM215" i="37" s="1"/>
  <c r="AL24" i="37"/>
  <c r="AM24" i="37" s="1"/>
  <c r="AL265" i="37"/>
  <c r="AM265" i="37" s="1"/>
  <c r="AM103" i="37"/>
  <c r="AL4" i="37"/>
  <c r="AL39" i="37"/>
  <c r="AM39" i="37" s="1"/>
  <c r="AY162" i="37"/>
  <c r="AK162" i="37"/>
  <c r="BC18" i="37"/>
  <c r="AP18" i="37"/>
  <c r="BB52" i="37"/>
  <c r="AH52" i="37"/>
  <c r="AR176" i="37"/>
  <c r="AK176" i="37"/>
  <c r="BD121" i="37"/>
  <c r="AX162" i="37"/>
  <c r="AJ162" i="37"/>
  <c r="AP69" i="37"/>
  <c r="AI69" i="37"/>
  <c r="AL69" i="37" s="1"/>
  <c r="AM69" i="37" s="1"/>
  <c r="AL18" i="37"/>
  <c r="AM18" i="37" s="1"/>
  <c r="AY80" i="37"/>
  <c r="AK80" i="37"/>
  <c r="AL80" i="37" s="1"/>
  <c r="AM80" i="37" s="1"/>
  <c r="AX148" i="37"/>
  <c r="AJ148" i="37"/>
  <c r="AQ121" i="37"/>
  <c r="AL20" i="37"/>
  <c r="AM20" i="37" s="1"/>
  <c r="AP269" i="37"/>
  <c r="AI269" i="37"/>
  <c r="AL269" i="37" s="1"/>
  <c r="AM269" i="37" s="1"/>
  <c r="AV47" i="37"/>
  <c r="AH47" i="37"/>
  <c r="AQ210" i="37"/>
  <c r="AJ210" i="37"/>
  <c r="AL210" i="37" s="1"/>
  <c r="AM210" i="37" s="1"/>
  <c r="AQ108" i="37"/>
  <c r="AJ108" i="37"/>
  <c r="AL108" i="37" s="1"/>
  <c r="AM108" i="37" s="1"/>
  <c r="AW148" i="37"/>
  <c r="AI148" i="37"/>
  <c r="AO212" i="37"/>
  <c r="AH212" i="37"/>
  <c r="AL212" i="37" s="1"/>
  <c r="AM212" i="37" s="1"/>
  <c r="BC214" i="37"/>
  <c r="AI214" i="37"/>
  <c r="AL214" i="37" s="1"/>
  <c r="AM214" i="37" s="1"/>
  <c r="AY25" i="37"/>
  <c r="AK25" i="37"/>
  <c r="BB25" i="37"/>
  <c r="BF25" i="37" s="1"/>
  <c r="AH25" i="37"/>
  <c r="BD275" i="37"/>
  <c r="AJ275" i="37"/>
  <c r="AQ52" i="37"/>
  <c r="AJ52" i="37"/>
  <c r="BC283" i="37"/>
  <c r="AI283" i="37"/>
  <c r="AL283" i="37" s="1"/>
  <c r="AM283" i="37" s="1"/>
  <c r="AY26" i="37"/>
  <c r="AK26" i="37"/>
  <c r="AL26" i="37" s="1"/>
  <c r="AM26" i="37" s="1"/>
  <c r="AO264" i="37"/>
  <c r="AH264" i="37"/>
  <c r="AX204" i="37"/>
  <c r="AJ204" i="37"/>
  <c r="AX47" i="37"/>
  <c r="AJ47" i="37"/>
  <c r="AX152" i="37"/>
  <c r="AJ152" i="37"/>
  <c r="AL152" i="37" s="1"/>
  <c r="AM152" i="37" s="1"/>
  <c r="AX228" i="37"/>
  <c r="AJ228" i="37"/>
  <c r="AL8" i="37"/>
  <c r="AM8" i="37" s="1"/>
  <c r="AY210" i="37"/>
  <c r="AV244" i="37"/>
  <c r="AH244" i="37"/>
  <c r="AM21" i="37"/>
  <c r="AC128" i="37"/>
  <c r="AL282" i="37"/>
  <c r="AM282" i="37" s="1"/>
  <c r="AL113" i="37"/>
  <c r="AM113" i="37" s="1"/>
  <c r="AL12" i="37"/>
  <c r="AM12" i="37" s="1"/>
  <c r="AR210" i="37"/>
  <c r="AX95" i="37"/>
  <c r="AJ95" i="37"/>
  <c r="AL95" i="37" s="1"/>
  <c r="AM95" i="37" s="1"/>
  <c r="AL9" i="37"/>
  <c r="AM9" i="37" s="1"/>
  <c r="AR95" i="37"/>
  <c r="AC54" i="37"/>
  <c r="BB275" i="37"/>
  <c r="AH275" i="37"/>
  <c r="AO186" i="37"/>
  <c r="AH186" i="37"/>
  <c r="AV199" i="37"/>
  <c r="AH199" i="37"/>
  <c r="AY95" i="37"/>
  <c r="BB68" i="37"/>
  <c r="AH68" i="37"/>
  <c r="AY199" i="37"/>
  <c r="AK199" i="37"/>
  <c r="AP267" i="37"/>
  <c r="AI267" i="37"/>
  <c r="AL267" i="37" s="1"/>
  <c r="AM267" i="37" s="1"/>
  <c r="AR54" i="37"/>
  <c r="AO229" i="37"/>
  <c r="AH229" i="37"/>
  <c r="AL229" i="37" s="1"/>
  <c r="AM229" i="37" s="1"/>
  <c r="AY54" i="37"/>
  <c r="AV162" i="37"/>
  <c r="AH162" i="37"/>
  <c r="AW186" i="37"/>
  <c r="AI186" i="37"/>
  <c r="AL190" i="37"/>
  <c r="AM190" i="37" s="1"/>
  <c r="BC204" i="37"/>
  <c r="AI204" i="37"/>
  <c r="AX243" i="37"/>
  <c r="AJ243" i="37"/>
  <c r="AL243" i="37" s="1"/>
  <c r="AM243" i="37" s="1"/>
  <c r="AQ147" i="37"/>
  <c r="AJ147" i="37"/>
  <c r="AL147" i="37" s="1"/>
  <c r="AM147" i="37" s="1"/>
  <c r="AO276" i="37"/>
  <c r="AH276" i="37"/>
  <c r="AL276" i="37" s="1"/>
  <c r="AM276" i="37" s="1"/>
  <c r="BB204" i="37"/>
  <c r="AH204" i="37"/>
  <c r="AP176" i="37"/>
  <c r="AI176" i="37"/>
  <c r="AL176" i="37" s="1"/>
  <c r="AM176" i="37" s="1"/>
  <c r="AC39" i="37"/>
  <c r="AY204" i="37"/>
  <c r="AK204" i="37"/>
  <c r="AM11" i="37"/>
  <c r="AC121" i="37"/>
  <c r="AO39" i="37"/>
  <c r="AY47" i="37"/>
  <c r="AK47" i="37"/>
  <c r="BB99" i="37"/>
  <c r="AH99" i="37"/>
  <c r="AL99" i="37" s="1"/>
  <c r="AM99" i="37" s="1"/>
  <c r="AV39" i="37"/>
  <c r="AV106" i="37"/>
  <c r="AH106" i="37"/>
  <c r="BB251" i="37"/>
  <c r="AH251" i="37"/>
  <c r="AL251" i="37" s="1"/>
  <c r="AM251" i="37" s="1"/>
  <c r="AV254" i="37"/>
  <c r="AH254" i="37"/>
  <c r="AL254" i="37" s="1"/>
  <c r="AM254" i="37" s="1"/>
  <c r="BB39" i="37"/>
  <c r="AP106" i="37"/>
  <c r="AI106" i="37"/>
  <c r="AW34" i="37"/>
  <c r="AI34" i="37"/>
  <c r="AM4" i="37"/>
  <c r="AW275" i="37"/>
  <c r="BD264" i="37"/>
  <c r="AJ264" i="37"/>
  <c r="AX27" i="37"/>
  <c r="AJ27" i="37"/>
  <c r="AL27" i="37" s="1"/>
  <c r="AM27" i="37" s="1"/>
  <c r="AR260" i="37"/>
  <c r="AK260" i="37"/>
  <c r="AL260" i="37" s="1"/>
  <c r="AM260" i="37" s="1"/>
  <c r="AQ72" i="37"/>
  <c r="AJ72" i="37"/>
  <c r="AL72" i="37" s="1"/>
  <c r="AM72" i="37" s="1"/>
  <c r="AC210" i="37"/>
  <c r="AS210" i="37" s="1"/>
  <c r="AW47" i="37"/>
  <c r="AI47" i="37"/>
  <c r="BC128" i="37"/>
  <c r="AP128" i="37"/>
  <c r="AO41" i="37"/>
  <c r="AH41" i="37"/>
  <c r="AV14" i="37"/>
  <c r="AH14" i="37"/>
  <c r="AL14" i="37" s="1"/>
  <c r="AM14" i="37" s="1"/>
  <c r="AY232" i="37"/>
  <c r="AK232" i="37"/>
  <c r="AL17" i="37"/>
  <c r="AM17" i="37" s="1"/>
  <c r="AQ106" i="37"/>
  <c r="AJ106" i="37"/>
  <c r="AR53" i="37"/>
  <c r="AK53" i="37"/>
  <c r="AL53" i="37" s="1"/>
  <c r="AM53" i="37" s="1"/>
  <c r="AR68" i="37"/>
  <c r="AK68" i="37"/>
  <c r="AQ192" i="37"/>
  <c r="AJ192" i="37"/>
  <c r="AL192" i="37" s="1"/>
  <c r="AM192" i="37" s="1"/>
  <c r="AX193" i="37"/>
  <c r="AJ193" i="37"/>
  <c r="AL193" i="37" s="1"/>
  <c r="AM193" i="37" s="1"/>
  <c r="AR244" i="37"/>
  <c r="AK244" i="37"/>
  <c r="AP50" i="37"/>
  <c r="AI50" i="37"/>
  <c r="AL50" i="37" s="1"/>
  <c r="AM50" i="37" s="1"/>
  <c r="AR34" i="37"/>
  <c r="AK34" i="37"/>
  <c r="AW128" i="37"/>
  <c r="AL36" i="37"/>
  <c r="AM36" i="37" s="1"/>
  <c r="AV148" i="37"/>
  <c r="BB47" i="37"/>
  <c r="AY228" i="37"/>
  <c r="AK228" i="37"/>
  <c r="BC99" i="37"/>
  <c r="AI99" i="37"/>
  <c r="BB232" i="37"/>
  <c r="AH232" i="37"/>
  <c r="AL277" i="37"/>
  <c r="AM277" i="37" s="1"/>
  <c r="AL13" i="37"/>
  <c r="AM13" i="37" s="1"/>
  <c r="AO56" i="37"/>
  <c r="AH56" i="37"/>
  <c r="AL56" i="37" s="1"/>
  <c r="AM56" i="37" s="1"/>
  <c r="AC194" i="37"/>
  <c r="AI194" i="37"/>
  <c r="AL194" i="37" s="1"/>
  <c r="AM194" i="37" s="1"/>
  <c r="BF278" i="37"/>
  <c r="AL40" i="37"/>
  <c r="AM40" i="37" s="1"/>
  <c r="AW228" i="37"/>
  <c r="AI228" i="37"/>
  <c r="AP41" i="37"/>
  <c r="AI41" i="37"/>
  <c r="AM181" i="37"/>
  <c r="BB228" i="37"/>
  <c r="AH228" i="37"/>
  <c r="AC172" i="37"/>
  <c r="AD172" i="37" s="1"/>
  <c r="AI172" i="37"/>
  <c r="AL172" i="37" s="1"/>
  <c r="AM172" i="37" s="1"/>
  <c r="AM182" i="37"/>
  <c r="AC276" i="37"/>
  <c r="AZ276" i="37" s="1"/>
  <c r="AV276" i="37"/>
  <c r="BB276" i="37"/>
  <c r="AO14" i="37"/>
  <c r="BB14" i="37"/>
  <c r="AC14" i="37"/>
  <c r="AC95" i="37"/>
  <c r="BD266" i="37"/>
  <c r="AQ266" i="37"/>
  <c r="AX266" i="37"/>
  <c r="AP152" i="37"/>
  <c r="BD95" i="37"/>
  <c r="AW152" i="37"/>
  <c r="BC152" i="37"/>
  <c r="AQ95" i="37"/>
  <c r="AQ15" i="37"/>
  <c r="AX15" i="37"/>
  <c r="AC87" i="37"/>
  <c r="BD228" i="37"/>
  <c r="BC148" i="37"/>
  <c r="BD15" i="37"/>
  <c r="AP14" i="37"/>
  <c r="AQ228" i="37"/>
  <c r="BC34" i="37"/>
  <c r="BF34" i="37" s="1"/>
  <c r="AP148" i="37"/>
  <c r="AY285" i="37"/>
  <c r="BC14" i="37"/>
  <c r="AP34" i="37"/>
  <c r="AR285" i="37"/>
  <c r="AW14" i="37"/>
  <c r="AR80" i="37"/>
  <c r="AR199" i="37"/>
  <c r="AV232" i="37"/>
  <c r="AV56" i="37"/>
  <c r="AC26" i="37"/>
  <c r="AO232" i="37"/>
  <c r="AQ27" i="37"/>
  <c r="AR204" i="37"/>
  <c r="BB56" i="37"/>
  <c r="BD27" i="37"/>
  <c r="AC199" i="37"/>
  <c r="AC56" i="37"/>
  <c r="AC192" i="37"/>
  <c r="AO199" i="37"/>
  <c r="AC72" i="37"/>
  <c r="BB199" i="37"/>
  <c r="AR26" i="37"/>
  <c r="BB87" i="37"/>
  <c r="AO87" i="37"/>
  <c r="AV87" i="37"/>
  <c r="BF46" i="37"/>
  <c r="AO204" i="37"/>
  <c r="AO25" i="37"/>
  <c r="AV204" i="37"/>
  <c r="AV25" i="37"/>
  <c r="AC25" i="37"/>
  <c r="AS25" i="37" s="1"/>
  <c r="BD147" i="37"/>
  <c r="BC228" i="37"/>
  <c r="BF228" i="37" s="1"/>
  <c r="AX192" i="37"/>
  <c r="AX147" i="37"/>
  <c r="AR41" i="37"/>
  <c r="BD192" i="37"/>
  <c r="AY41" i="37"/>
  <c r="AP228" i="37"/>
  <c r="AY176" i="37"/>
  <c r="AC147" i="37"/>
  <c r="AZ147" i="37" s="1"/>
  <c r="AX210" i="37"/>
  <c r="BC147" i="37"/>
  <c r="AP147" i="37"/>
  <c r="AW147" i="37"/>
  <c r="AC107" i="37"/>
  <c r="AS107" i="37" s="1"/>
  <c r="AX72" i="37"/>
  <c r="AO15" i="37"/>
  <c r="BD72" i="37"/>
  <c r="BF72" i="37" s="1"/>
  <c r="AV15" i="37"/>
  <c r="BB15" i="37"/>
  <c r="AC34" i="37"/>
  <c r="AC260" i="37"/>
  <c r="AY34" i="37"/>
  <c r="AC186" i="37"/>
  <c r="BF63" i="37"/>
  <c r="AV285" i="37"/>
  <c r="AC193" i="37"/>
  <c r="AQ193" i="37"/>
  <c r="AV186" i="37"/>
  <c r="BB186" i="37"/>
  <c r="BD193" i="37"/>
  <c r="BF193" i="37" s="1"/>
  <c r="AC18" i="37"/>
  <c r="AS18" i="37" s="1"/>
  <c r="AC229" i="37"/>
  <c r="AC288" i="37"/>
  <c r="AP194" i="37"/>
  <c r="AC176" i="37"/>
  <c r="AZ176" i="37" s="1"/>
  <c r="BC194" i="37"/>
  <c r="BF194" i="37" s="1"/>
  <c r="AV99" i="37"/>
  <c r="AW194" i="37"/>
  <c r="AO99" i="37"/>
  <c r="BB266" i="37"/>
  <c r="AR15" i="37"/>
  <c r="AC266" i="37"/>
  <c r="AS266" i="37" s="1"/>
  <c r="AW41" i="37"/>
  <c r="AY15" i="37"/>
  <c r="AO266" i="37"/>
  <c r="AV266" i="37"/>
  <c r="BC41" i="37"/>
  <c r="AO254" i="37"/>
  <c r="AD51" i="37"/>
  <c r="AW69" i="37"/>
  <c r="BB254" i="37"/>
  <c r="AY181" i="37"/>
  <c r="AZ51" i="37"/>
  <c r="BA51" i="37" s="1"/>
  <c r="BC69" i="37"/>
  <c r="AO47" i="37"/>
  <c r="AR181" i="37"/>
  <c r="AV264" i="37"/>
  <c r="BC47" i="37"/>
  <c r="BC176" i="37"/>
  <c r="BF176" i="37" s="1"/>
  <c r="AP47" i="37"/>
  <c r="AW176" i="37"/>
  <c r="BD162" i="37"/>
  <c r="BB229" i="37"/>
  <c r="BF229" i="37" s="1"/>
  <c r="AQ162" i="37"/>
  <c r="AQ229" i="37"/>
  <c r="BD229" i="37"/>
  <c r="AX229" i="37"/>
  <c r="AC269" i="37"/>
  <c r="AD269" i="37" s="1"/>
  <c r="BD108" i="37"/>
  <c r="BF51" i="37"/>
  <c r="AV41" i="37"/>
  <c r="BD18" i="37"/>
  <c r="BB41" i="37"/>
  <c r="AC41" i="37"/>
  <c r="AQ18" i="37"/>
  <c r="AX18" i="37"/>
  <c r="AC50" i="37"/>
  <c r="AW50" i="37"/>
  <c r="BC50" i="37"/>
  <c r="AC232" i="37"/>
  <c r="AC99" i="37"/>
  <c r="BB162" i="37"/>
  <c r="AQ182" i="37"/>
  <c r="AC182" i="37"/>
  <c r="AW269" i="37"/>
  <c r="AX182" i="37"/>
  <c r="AO162" i="37"/>
  <c r="BC269" i="37"/>
  <c r="BF269" i="37" s="1"/>
  <c r="BD182" i="37"/>
  <c r="BF182" i="37" s="1"/>
  <c r="AC204" i="37"/>
  <c r="AZ204" i="37" s="1"/>
  <c r="AC277" i="37"/>
  <c r="AZ277" i="37" s="1"/>
  <c r="BF202" i="37"/>
  <c r="BD152" i="37"/>
  <c r="BD243" i="37"/>
  <c r="BF243" i="37" s="1"/>
  <c r="AQ243" i="37"/>
  <c r="AC53" i="37"/>
  <c r="AS53" i="37" s="1"/>
  <c r="AC162" i="37"/>
  <c r="AZ162" i="37" s="1"/>
  <c r="AC214" i="37"/>
  <c r="AC148" i="37"/>
  <c r="BD148" i="37"/>
  <c r="AR232" i="37"/>
  <c r="AQ148" i="37"/>
  <c r="AQ152" i="37"/>
  <c r="AC283" i="37"/>
  <c r="AD283" i="37" s="1"/>
  <c r="BF84" i="37"/>
  <c r="AX108" i="37"/>
  <c r="BD232" i="37"/>
  <c r="AP214" i="37"/>
  <c r="AW214" i="37"/>
  <c r="AQ232" i="37"/>
  <c r="AQ189" i="37"/>
  <c r="AX232" i="37"/>
  <c r="AY53" i="37"/>
  <c r="AC68" i="37"/>
  <c r="AS68" i="37" s="1"/>
  <c r="AO80" i="37"/>
  <c r="AX189" i="37"/>
  <c r="AC243" i="37"/>
  <c r="AS243" i="37" s="1"/>
  <c r="AV80" i="37"/>
  <c r="AO68" i="37"/>
  <c r="AC80" i="37"/>
  <c r="AZ80" i="37" s="1"/>
  <c r="AV68" i="37"/>
  <c r="AV251" i="37"/>
  <c r="AR228" i="37"/>
  <c r="AC15" i="37"/>
  <c r="BB80" i="37"/>
  <c r="BF80" i="37" s="1"/>
  <c r="AP283" i="37"/>
  <c r="AO251" i="37"/>
  <c r="AC254" i="37"/>
  <c r="AZ254" i="37" s="1"/>
  <c r="AW283" i="37"/>
  <c r="AR275" i="37"/>
  <c r="BB181" i="37"/>
  <c r="BD297" i="37"/>
  <c r="AX297" i="37"/>
  <c r="AQ297" i="37"/>
  <c r="AC297" i="37"/>
  <c r="BB297" i="37"/>
  <c r="AV297" i="37"/>
  <c r="AO297" i="37"/>
  <c r="AY297" i="37"/>
  <c r="AR297" i="37"/>
  <c r="AP204" i="37"/>
  <c r="AW204" i="37"/>
  <c r="AO181" i="37"/>
  <c r="BD47" i="37"/>
  <c r="AV181" i="37"/>
  <c r="AC152" i="37"/>
  <c r="AV212" i="37"/>
  <c r="AO228" i="37"/>
  <c r="BB212" i="37"/>
  <c r="AW190" i="37"/>
  <c r="BD210" i="37"/>
  <c r="BF210" i="37" s="1"/>
  <c r="AP190" i="37"/>
  <c r="AV228" i="37"/>
  <c r="AC228" i="37"/>
  <c r="AZ228" i="37" s="1"/>
  <c r="BC297" i="37"/>
  <c r="AW297" i="37"/>
  <c r="AP297" i="37"/>
  <c r="AO275" i="37"/>
  <c r="BC277" i="37"/>
  <c r="BF277" i="37" s="1"/>
  <c r="AC246" i="37"/>
  <c r="AS246" i="37" s="1"/>
  <c r="AV275" i="37"/>
  <c r="BC107" i="37"/>
  <c r="BF107" i="37" s="1"/>
  <c r="AP277" i="37"/>
  <c r="AP107" i="37"/>
  <c r="AW277" i="37"/>
  <c r="AW107" i="37"/>
  <c r="AY100" i="37"/>
  <c r="AR100" i="37"/>
  <c r="AX52" i="37"/>
  <c r="BD52" i="37"/>
  <c r="AY152" i="37"/>
  <c r="AV249" i="37"/>
  <c r="BB249" i="37"/>
  <c r="AR152" i="37"/>
  <c r="AC249" i="37"/>
  <c r="BB244" i="37"/>
  <c r="AO249" i="37"/>
  <c r="AC244" i="37"/>
  <c r="AO244" i="37"/>
  <c r="BD204" i="37"/>
  <c r="AC251" i="37"/>
  <c r="AQ204" i="37"/>
  <c r="AC212" i="37"/>
  <c r="AZ212" i="37" s="1"/>
  <c r="AY246" i="37"/>
  <c r="AR246" i="37"/>
  <c r="AQ47" i="37"/>
  <c r="BC251" i="37"/>
  <c r="BF251" i="37" s="1"/>
  <c r="BF114" i="37"/>
  <c r="AC47" i="37"/>
  <c r="AZ47" i="37" s="1"/>
  <c r="AC190" i="37"/>
  <c r="AS190" i="37" s="1"/>
  <c r="AT190" i="37" s="1"/>
  <c r="AR47" i="37"/>
  <c r="AP264" i="37"/>
  <c r="AO285" i="37"/>
  <c r="AQ275" i="37"/>
  <c r="BC264" i="37"/>
  <c r="AC52" i="37"/>
  <c r="AS52" i="37" s="1"/>
  <c r="BB285" i="37"/>
  <c r="BF285" i="37" s="1"/>
  <c r="AO52" i="37"/>
  <c r="AC285" i="37"/>
  <c r="AZ285" i="37" s="1"/>
  <c r="AR162" i="37"/>
  <c r="AW264" i="37"/>
  <c r="AR108" i="37"/>
  <c r="AY108" i="37"/>
  <c r="AC27" i="37"/>
  <c r="AZ27" i="37" s="1"/>
  <c r="AX264" i="37"/>
  <c r="AO267" i="37"/>
  <c r="BB267" i="37"/>
  <c r="AV267" i="37"/>
  <c r="AC267" i="37"/>
  <c r="BD181" i="37"/>
  <c r="AX181" i="37"/>
  <c r="AQ181" i="37"/>
  <c r="BB108" i="37"/>
  <c r="AV108" i="37"/>
  <c r="AO108" i="37"/>
  <c r="AC108" i="37"/>
  <c r="AQ264" i="37"/>
  <c r="BC181" i="37"/>
  <c r="AW181" i="37"/>
  <c r="AP181" i="37"/>
  <c r="BC108" i="37"/>
  <c r="AW108" i="37"/>
  <c r="AP108" i="37"/>
  <c r="AY106" i="37"/>
  <c r="AC275" i="37"/>
  <c r="AD275" i="37" s="1"/>
  <c r="AR106" i="37"/>
  <c r="AP27" i="37"/>
  <c r="AY267" i="37"/>
  <c r="AR267" i="37"/>
  <c r="BC27" i="37"/>
  <c r="BF27" i="37" s="1"/>
  <c r="AW212" i="37"/>
  <c r="BC212" i="37"/>
  <c r="AC181" i="37"/>
  <c r="AW27" i="37"/>
  <c r="AP212" i="37"/>
  <c r="AQ267" i="37"/>
  <c r="BD267" i="37"/>
  <c r="AX267" i="37"/>
  <c r="AY275" i="37"/>
  <c r="AP100" i="37"/>
  <c r="BC100" i="37"/>
  <c r="AW100" i="37"/>
  <c r="BD100" i="37"/>
  <c r="AX100" i="37"/>
  <c r="AQ100" i="37"/>
  <c r="AY190" i="37"/>
  <c r="AR190" i="37"/>
  <c r="BD190" i="37"/>
  <c r="BF190" i="37" s="1"/>
  <c r="AX190" i="37"/>
  <c r="AQ190" i="37"/>
  <c r="AX275" i="37"/>
  <c r="AC100" i="37"/>
  <c r="BF163" i="37"/>
  <c r="BF69" i="37"/>
  <c r="AC264" i="37"/>
  <c r="AZ264" i="37" s="1"/>
  <c r="BF186" i="37"/>
  <c r="BF175" i="37"/>
  <c r="BF188" i="37"/>
  <c r="BF179" i="37"/>
  <c r="BF110" i="37"/>
  <c r="BF90" i="37"/>
  <c r="BF274" i="37"/>
  <c r="BF231" i="37"/>
  <c r="BF195" i="37"/>
  <c r="AW106" i="37"/>
  <c r="BC106" i="37"/>
  <c r="BF78" i="37"/>
  <c r="BF48" i="37"/>
  <c r="BF161" i="37"/>
  <c r="BF101" i="37"/>
  <c r="AX106" i="37"/>
  <c r="BD106" i="37"/>
  <c r="BF129" i="37"/>
  <c r="AR264" i="37"/>
  <c r="AY264" i="37"/>
  <c r="BB106" i="37"/>
  <c r="BF245" i="37"/>
  <c r="AC106" i="37"/>
  <c r="AO106" i="37"/>
  <c r="BF224" i="37"/>
  <c r="BF291" i="37"/>
  <c r="BF242" i="37"/>
  <c r="BF158" i="37"/>
  <c r="BF233" i="37"/>
  <c r="BF293" i="37"/>
  <c r="AC287" i="37"/>
  <c r="BB287" i="37"/>
  <c r="AV287" i="37"/>
  <c r="AO287" i="37"/>
  <c r="BF77" i="37"/>
  <c r="BC287" i="37"/>
  <c r="AW287" i="37"/>
  <c r="AP287" i="37"/>
  <c r="BD287" i="37"/>
  <c r="AX287" i="37"/>
  <c r="AQ287" i="37"/>
  <c r="BF166" i="37"/>
  <c r="BF149" i="37"/>
  <c r="AY287" i="37"/>
  <c r="AR287" i="37"/>
  <c r="BF137" i="37"/>
  <c r="BF79" i="37"/>
  <c r="BF259" i="37"/>
  <c r="BF289" i="37"/>
  <c r="BF157" i="37"/>
  <c r="BF170" i="37"/>
  <c r="BF23" i="37"/>
  <c r="BF139" i="37"/>
  <c r="BF30" i="37"/>
  <c r="BF183" i="37"/>
  <c r="BF219" i="37"/>
  <c r="BF111" i="37"/>
  <c r="BF16" i="37"/>
  <c r="BF276" i="37"/>
  <c r="BF83" i="37"/>
  <c r="BF203" i="37"/>
  <c r="BF173" i="37"/>
  <c r="BF160" i="37"/>
  <c r="BF237" i="37"/>
  <c r="BF230" i="37"/>
  <c r="BF168" i="37"/>
  <c r="BF248" i="37"/>
  <c r="BF209" i="37"/>
  <c r="BF73" i="37"/>
  <c r="BF270" i="37"/>
  <c r="BF189" i="37"/>
  <c r="BF85" i="37"/>
  <c r="BF7" i="37"/>
  <c r="BF165" i="37"/>
  <c r="BF112" i="37"/>
  <c r="AZ14" i="37"/>
  <c r="AS14" i="37"/>
  <c r="AD14" i="37"/>
  <c r="AQ156" i="37"/>
  <c r="BD156" i="37"/>
  <c r="AX156" i="37"/>
  <c r="AR66" i="37"/>
  <c r="AY66" i="37"/>
  <c r="AZ239" i="37"/>
  <c r="AS239" i="37"/>
  <c r="AD239" i="37"/>
  <c r="AS30" i="37"/>
  <c r="AZ30" i="37"/>
  <c r="AD30" i="37"/>
  <c r="AR156" i="37"/>
  <c r="AY156" i="37"/>
  <c r="BF164" i="37"/>
  <c r="AP159" i="37"/>
  <c r="BC159" i="37"/>
  <c r="AW159" i="37"/>
  <c r="AV200" i="37"/>
  <c r="AO200" i="37"/>
  <c r="BB200" i="37"/>
  <c r="AC200" i="37"/>
  <c r="BF174" i="37"/>
  <c r="AZ163" i="37"/>
  <c r="AS163" i="37"/>
  <c r="AD163" i="37"/>
  <c r="AT51" i="37"/>
  <c r="BF102" i="37"/>
  <c r="AW66" i="37"/>
  <c r="AP66" i="37"/>
  <c r="BC66" i="37"/>
  <c r="AW200" i="37"/>
  <c r="BC200" i="37"/>
  <c r="AP200" i="37"/>
  <c r="BF217" i="37"/>
  <c r="AO263" i="37"/>
  <c r="BB263" i="37"/>
  <c r="AV263" i="37"/>
  <c r="AC263" i="37"/>
  <c r="AX200" i="37"/>
  <c r="AQ200" i="37"/>
  <c r="BD200" i="37"/>
  <c r="BF151" i="37"/>
  <c r="AY236" i="37"/>
  <c r="AR236" i="37"/>
  <c r="AS154" i="37"/>
  <c r="AZ154" i="37"/>
  <c r="AD154" i="37"/>
  <c r="BD159" i="37"/>
  <c r="AQ159" i="37"/>
  <c r="AX159" i="37"/>
  <c r="BF140" i="37"/>
  <c r="AY200" i="37"/>
  <c r="AR200" i="37"/>
  <c r="AO250" i="37"/>
  <c r="AC250" i="37"/>
  <c r="BB250" i="37"/>
  <c r="AV250" i="37"/>
  <c r="AZ166" i="37"/>
  <c r="AS166" i="37"/>
  <c r="AD166" i="37"/>
  <c r="AY294" i="37"/>
  <c r="AR294" i="37"/>
  <c r="AZ46" i="37"/>
  <c r="AS46" i="37"/>
  <c r="AD46" i="37"/>
  <c r="AZ140" i="37"/>
  <c r="AS140" i="37"/>
  <c r="AD140" i="37"/>
  <c r="AR250" i="37"/>
  <c r="AY250" i="37"/>
  <c r="AS87" i="37"/>
  <c r="AZ87" i="37"/>
  <c r="AD87" i="37"/>
  <c r="AZ155" i="37"/>
  <c r="AS155" i="37"/>
  <c r="AD155" i="37"/>
  <c r="AW33" i="37"/>
  <c r="AP33" i="37"/>
  <c r="BC33" i="37"/>
  <c r="AC86" i="37"/>
  <c r="BB86" i="37"/>
  <c r="AV86" i="37"/>
  <c r="AO86" i="37"/>
  <c r="AZ290" i="37"/>
  <c r="AS290" i="37"/>
  <c r="AD290" i="37"/>
  <c r="AY159" i="37"/>
  <c r="AR159" i="37"/>
  <c r="AC167" i="37"/>
  <c r="BB167" i="37"/>
  <c r="AV167" i="37"/>
  <c r="AO167" i="37"/>
  <c r="AX33" i="37"/>
  <c r="BD33" i="37"/>
  <c r="AQ33" i="37"/>
  <c r="AZ161" i="37"/>
  <c r="AS161" i="37"/>
  <c r="AD161" i="37"/>
  <c r="AP250" i="37"/>
  <c r="BC250" i="37"/>
  <c r="AW250" i="37"/>
  <c r="AY86" i="37"/>
  <c r="AR86" i="37"/>
  <c r="AZ95" i="37"/>
  <c r="AS95" i="37"/>
  <c r="AD95" i="37"/>
  <c r="AZ241" i="37"/>
  <c r="AS241" i="37"/>
  <c r="AD241" i="37"/>
  <c r="AT150" i="37"/>
  <c r="BC167" i="37"/>
  <c r="AW167" i="37"/>
  <c r="AP167" i="37"/>
  <c r="AY33" i="37"/>
  <c r="AR33" i="37"/>
  <c r="BD250" i="37"/>
  <c r="AQ250" i="37"/>
  <c r="AX250" i="37"/>
  <c r="AZ90" i="37"/>
  <c r="AS90" i="37"/>
  <c r="AD90" i="37"/>
  <c r="BF58" i="37"/>
  <c r="AW206" i="37"/>
  <c r="BC206" i="37"/>
  <c r="AP206" i="37"/>
  <c r="BD167" i="37"/>
  <c r="AX167" i="37"/>
  <c r="AQ167" i="37"/>
  <c r="AZ101" i="37"/>
  <c r="AS101" i="37"/>
  <c r="AD101" i="37"/>
  <c r="AZ247" i="37"/>
  <c r="AS247" i="37"/>
  <c r="AD247" i="37"/>
  <c r="AV197" i="37"/>
  <c r="BB197" i="37"/>
  <c r="AO197" i="37"/>
  <c r="AC197" i="37"/>
  <c r="AZ53" i="37"/>
  <c r="AD53" i="37"/>
  <c r="BD206" i="37"/>
  <c r="AX206" i="37"/>
  <c r="AQ206" i="37"/>
  <c r="BF225" i="37"/>
  <c r="AY206" i="37"/>
  <c r="AR206" i="37"/>
  <c r="AT256" i="37"/>
  <c r="BC86" i="37"/>
  <c r="AW86" i="37"/>
  <c r="AP86" i="37"/>
  <c r="BA256" i="37"/>
  <c r="BD86" i="37"/>
  <c r="AX86" i="37"/>
  <c r="AQ86" i="37"/>
  <c r="AC60" i="37"/>
  <c r="BB60" i="37"/>
  <c r="AV60" i="37"/>
  <c r="AO60" i="37"/>
  <c r="BA150" i="37"/>
  <c r="AY167" i="37"/>
  <c r="AR167" i="37"/>
  <c r="BB215" i="37"/>
  <c r="AO215" i="37"/>
  <c r="AC215" i="37"/>
  <c r="AV215" i="37"/>
  <c r="AQ215" i="37"/>
  <c r="BD215" i="37"/>
  <c r="AX215" i="37"/>
  <c r="AZ274" i="37"/>
  <c r="AS274" i="37"/>
  <c r="AD274" i="37"/>
  <c r="AR215" i="37"/>
  <c r="AY215" i="37"/>
  <c r="AR36" i="37"/>
  <c r="AY36" i="37"/>
  <c r="BB159" i="37"/>
  <c r="AO159" i="37"/>
  <c r="AC159" i="37"/>
  <c r="AV159" i="37"/>
  <c r="AX37" i="37"/>
  <c r="AQ37" i="37"/>
  <c r="BD37" i="37"/>
  <c r="AZ195" i="37"/>
  <c r="AS195" i="37"/>
  <c r="AD195" i="37"/>
  <c r="AY37" i="37"/>
  <c r="AR37" i="37"/>
  <c r="AZ183" i="37"/>
  <c r="AS183" i="37"/>
  <c r="AD183" i="37"/>
  <c r="AY136" i="37"/>
  <c r="AR136" i="37"/>
  <c r="AZ218" i="37"/>
  <c r="AS218" i="37"/>
  <c r="AD218" i="37"/>
  <c r="AZ278" i="37"/>
  <c r="AS278" i="37"/>
  <c r="AD278" i="37"/>
  <c r="AZ63" i="37"/>
  <c r="AS63" i="37"/>
  <c r="AD63" i="37"/>
  <c r="AQ94" i="37"/>
  <c r="BD94" i="37"/>
  <c r="AX94" i="37"/>
  <c r="AZ7" i="37"/>
  <c r="AS7" i="37"/>
  <c r="AD7" i="37"/>
  <c r="AP124" i="37"/>
  <c r="BC124" i="37"/>
  <c r="AW124" i="37"/>
  <c r="AZ270" i="37"/>
  <c r="AS270" i="37"/>
  <c r="AD270" i="37"/>
  <c r="AS147" i="37"/>
  <c r="BF74" i="37"/>
  <c r="BF65" i="37"/>
  <c r="AO37" i="37"/>
  <c r="AC37" i="37"/>
  <c r="BB37" i="37"/>
  <c r="AV37" i="37"/>
  <c r="AY94" i="37"/>
  <c r="AR94" i="37"/>
  <c r="AS202" i="37"/>
  <c r="AZ202" i="37"/>
  <c r="AD202" i="37"/>
  <c r="AZ65" i="37"/>
  <c r="AS65" i="37"/>
  <c r="AD65" i="37"/>
  <c r="AP37" i="37"/>
  <c r="BC37" i="37"/>
  <c r="AW37" i="37"/>
  <c r="BF67" i="37"/>
  <c r="AZ289" i="37"/>
  <c r="AS289" i="37"/>
  <c r="AD289" i="37"/>
  <c r="AS45" i="37"/>
  <c r="AZ45" i="37"/>
  <c r="AD45" i="37"/>
  <c r="AS67" i="37"/>
  <c r="AZ67" i="37"/>
  <c r="AD67" i="37"/>
  <c r="BF97" i="37"/>
  <c r="BF103" i="37"/>
  <c r="AX296" i="37"/>
  <c r="BD296" i="37"/>
  <c r="AQ296" i="37"/>
  <c r="BF147" i="37"/>
  <c r="AZ16" i="37"/>
  <c r="AS16" i="37"/>
  <c r="AD16" i="37"/>
  <c r="AS103" i="37"/>
  <c r="AZ103" i="37"/>
  <c r="AD103" i="37"/>
  <c r="AZ134" i="37"/>
  <c r="AS134" i="37"/>
  <c r="AD134" i="37"/>
  <c r="AX136" i="37"/>
  <c r="AQ136" i="37"/>
  <c r="BD136" i="37"/>
  <c r="AV89" i="37"/>
  <c r="AO89" i="37"/>
  <c r="BB89" i="37"/>
  <c r="AC89" i="37"/>
  <c r="AR89" i="37"/>
  <c r="AY89" i="37"/>
  <c r="AZ41" i="37"/>
  <c r="AS41" i="37"/>
  <c r="AD41" i="37"/>
  <c r="AZ188" i="37"/>
  <c r="AS188" i="37"/>
  <c r="AD188" i="37"/>
  <c r="AS97" i="37"/>
  <c r="AZ97" i="37"/>
  <c r="AD97" i="37"/>
  <c r="BF134" i="37"/>
  <c r="AO156" i="37"/>
  <c r="AV156" i="37"/>
  <c r="AC156" i="37"/>
  <c r="BB156" i="37"/>
  <c r="BD235" i="37"/>
  <c r="AX235" i="37"/>
  <c r="AQ235" i="37"/>
  <c r="AS120" i="37"/>
  <c r="AZ120" i="37"/>
  <c r="AD120" i="37"/>
  <c r="BC136" i="37"/>
  <c r="AW136" i="37"/>
  <c r="AP136" i="37"/>
  <c r="AQ89" i="37"/>
  <c r="BD89" i="37"/>
  <c r="AX89" i="37"/>
  <c r="AS48" i="37"/>
  <c r="AZ48" i="37"/>
  <c r="AD48" i="37"/>
  <c r="AW156" i="37"/>
  <c r="AP156" i="37"/>
  <c r="BC156" i="37"/>
  <c r="AP282" i="37"/>
  <c r="AW282" i="37"/>
  <c r="BC282" i="37"/>
  <c r="AS255" i="37"/>
  <c r="AZ255" i="37"/>
  <c r="AD255" i="37"/>
  <c r="BF226" i="37"/>
  <c r="AZ242" i="37"/>
  <c r="AS242" i="37"/>
  <c r="AD242" i="37"/>
  <c r="BF127" i="37"/>
  <c r="BF257" i="37"/>
  <c r="AZ158" i="37"/>
  <c r="AS158" i="37"/>
  <c r="AD158" i="37"/>
  <c r="AZ168" i="37"/>
  <c r="AS168" i="37"/>
  <c r="AD168" i="37"/>
  <c r="AZ259" i="37"/>
  <c r="AS259" i="37"/>
  <c r="AD259" i="37"/>
  <c r="AZ58" i="37"/>
  <c r="AS58" i="37"/>
  <c r="AD58" i="37"/>
  <c r="BF288" i="37"/>
  <c r="AZ139" i="37"/>
  <c r="AS139" i="37"/>
  <c r="AD139" i="37"/>
  <c r="AZ157" i="37"/>
  <c r="AS157" i="37"/>
  <c r="AD157" i="37"/>
  <c r="AQ282" i="37"/>
  <c r="AX282" i="37"/>
  <c r="BD282" i="37"/>
  <c r="BF38" i="37"/>
  <c r="AC28" i="37"/>
  <c r="BB28" i="37"/>
  <c r="AV28" i="37"/>
  <c r="AO28" i="37"/>
  <c r="AS127" i="37"/>
  <c r="AZ127" i="37"/>
  <c r="AD127" i="37"/>
  <c r="AZ257" i="37"/>
  <c r="AS257" i="37"/>
  <c r="AD257" i="37"/>
  <c r="BA76" i="37"/>
  <c r="BF117" i="37"/>
  <c r="BC59" i="37"/>
  <c r="AW59" i="37"/>
  <c r="AP59" i="37"/>
  <c r="AS192" i="37"/>
  <c r="AZ192" i="37"/>
  <c r="AD192" i="37"/>
  <c r="AO66" i="37"/>
  <c r="AC66" i="37"/>
  <c r="BB66" i="37"/>
  <c r="AV66" i="37"/>
  <c r="AY282" i="37"/>
  <c r="AR282" i="37"/>
  <c r="AV296" i="37"/>
  <c r="BB296" i="37"/>
  <c r="AO296" i="37"/>
  <c r="AC296" i="37"/>
  <c r="AZ38" i="37"/>
  <c r="AS38" i="37"/>
  <c r="AD38" i="37"/>
  <c r="BC28" i="37"/>
  <c r="AW28" i="37"/>
  <c r="AP28" i="37"/>
  <c r="AT76" i="37"/>
  <c r="AC62" i="37"/>
  <c r="BB62" i="37"/>
  <c r="AV62" i="37"/>
  <c r="AO62" i="37"/>
  <c r="AX59" i="37"/>
  <c r="BD59" i="37"/>
  <c r="AQ59" i="37"/>
  <c r="AO105" i="37"/>
  <c r="AC105" i="37"/>
  <c r="BB105" i="37"/>
  <c r="AV105" i="37"/>
  <c r="BF255" i="37"/>
  <c r="BD28" i="37"/>
  <c r="AX28" i="37"/>
  <c r="AQ28" i="37"/>
  <c r="AZ224" i="37"/>
  <c r="AS224" i="37"/>
  <c r="AD224" i="37"/>
  <c r="BC62" i="37"/>
  <c r="AW62" i="37"/>
  <c r="AP62" i="37"/>
  <c r="AZ271" i="37"/>
  <c r="AS271" i="37"/>
  <c r="AD271" i="37"/>
  <c r="BF155" i="37"/>
  <c r="AY59" i="37"/>
  <c r="AR59" i="37"/>
  <c r="AZ253" i="37"/>
  <c r="AS253" i="37"/>
  <c r="AD253" i="37"/>
  <c r="AZ151" i="37"/>
  <c r="AS151" i="37"/>
  <c r="AD151" i="37"/>
  <c r="AQ66" i="37"/>
  <c r="BD66" i="37"/>
  <c r="AX66" i="37"/>
  <c r="AZ74" i="37"/>
  <c r="AS74" i="37"/>
  <c r="AD74" i="37"/>
  <c r="AY28" i="37"/>
  <c r="AR28" i="37"/>
  <c r="AQ62" i="37"/>
  <c r="BD62" i="37"/>
  <c r="AX62" i="37"/>
  <c r="BF130" i="37"/>
  <c r="AV116" i="37"/>
  <c r="AO116" i="37"/>
  <c r="AC116" i="37"/>
  <c r="BB116" i="37"/>
  <c r="AS50" i="37"/>
  <c r="AZ50" i="37"/>
  <c r="AD50" i="37"/>
  <c r="AZ237" i="37"/>
  <c r="AS237" i="37"/>
  <c r="AD237" i="37"/>
  <c r="AZ79" i="37"/>
  <c r="AS79" i="37"/>
  <c r="AD79" i="37"/>
  <c r="BF265" i="37"/>
  <c r="BF223" i="37"/>
  <c r="AZ112" i="37"/>
  <c r="AS112" i="37"/>
  <c r="AD112" i="37"/>
  <c r="BA125" i="37"/>
  <c r="AZ170" i="37"/>
  <c r="AS170" i="37"/>
  <c r="AD170" i="37"/>
  <c r="AZ57" i="37"/>
  <c r="AS57" i="37"/>
  <c r="AD57" i="37"/>
  <c r="AY62" i="37"/>
  <c r="AR62" i="37"/>
  <c r="AS130" i="37"/>
  <c r="AZ130" i="37"/>
  <c r="AD130" i="37"/>
  <c r="BF295" i="37"/>
  <c r="AZ284" i="37"/>
  <c r="AS284" i="37"/>
  <c r="AD284" i="37"/>
  <c r="AZ23" i="37"/>
  <c r="AS23" i="37"/>
  <c r="AD23" i="37"/>
  <c r="AZ96" i="37"/>
  <c r="AS96" i="37"/>
  <c r="AD96" i="37"/>
  <c r="BF253" i="37"/>
  <c r="AS175" i="37"/>
  <c r="AZ175" i="37"/>
  <c r="AD175" i="37"/>
  <c r="AZ265" i="37"/>
  <c r="AS265" i="37"/>
  <c r="AD265" i="37"/>
  <c r="AS223" i="37"/>
  <c r="AZ223" i="37"/>
  <c r="AD223" i="37"/>
  <c r="BF68" i="37"/>
  <c r="AZ39" i="37"/>
  <c r="AS39" i="37"/>
  <c r="AD39" i="37"/>
  <c r="AZ295" i="37"/>
  <c r="AS295" i="37"/>
  <c r="AD295" i="37"/>
  <c r="AZ83" i="37"/>
  <c r="AS83" i="37"/>
  <c r="AD83" i="37"/>
  <c r="BF50" i="37"/>
  <c r="BF273" i="37"/>
  <c r="AZ107" i="37"/>
  <c r="BF121" i="37"/>
  <c r="AT125" i="37"/>
  <c r="BF57" i="37"/>
  <c r="AS173" i="37"/>
  <c r="AZ173" i="37"/>
  <c r="AD173" i="37"/>
  <c r="BF213" i="37"/>
  <c r="BF271" i="37"/>
  <c r="AC59" i="37"/>
  <c r="BB59" i="37"/>
  <c r="AV59" i="37"/>
  <c r="AO59" i="37"/>
  <c r="BF132" i="37"/>
  <c r="BF254" i="37"/>
  <c r="AS273" i="37"/>
  <c r="AZ273" i="37"/>
  <c r="AD273" i="37"/>
  <c r="AS245" i="37"/>
  <c r="AZ245" i="37"/>
  <c r="AD245" i="37"/>
  <c r="AZ121" i="37"/>
  <c r="AS121" i="37"/>
  <c r="AD121" i="37"/>
  <c r="BF56" i="37"/>
  <c r="AZ110" i="37"/>
  <c r="AS110" i="37"/>
  <c r="AD110" i="37"/>
  <c r="AS114" i="37"/>
  <c r="AZ114" i="37"/>
  <c r="AD114" i="37"/>
  <c r="AZ213" i="37"/>
  <c r="AS213" i="37"/>
  <c r="AD213" i="37"/>
  <c r="BF96" i="37"/>
  <c r="AZ132" i="37"/>
  <c r="AS132" i="37"/>
  <c r="AD132" i="37"/>
  <c r="AC234" i="37"/>
  <c r="BB234" i="37"/>
  <c r="AV234" i="37"/>
  <c r="AO234" i="37"/>
  <c r="BF240" i="37"/>
  <c r="AS102" i="37"/>
  <c r="AZ102" i="37"/>
  <c r="AD102" i="37"/>
  <c r="AC24" i="37"/>
  <c r="BB24" i="37"/>
  <c r="AV24" i="37"/>
  <c r="AO24" i="37"/>
  <c r="AZ56" i="37"/>
  <c r="AS56" i="37"/>
  <c r="AD56" i="37"/>
  <c r="AD277" i="37"/>
  <c r="BF252" i="37"/>
  <c r="AZ187" i="37"/>
  <c r="AS187" i="37"/>
  <c r="AD187" i="37"/>
  <c r="BF185" i="37"/>
  <c r="AS251" i="37"/>
  <c r="AZ251" i="37"/>
  <c r="AD251" i="37"/>
  <c r="BF6" i="37"/>
  <c r="AS129" i="37"/>
  <c r="AZ129" i="37"/>
  <c r="AD129" i="37"/>
  <c r="BF284" i="37"/>
  <c r="AS201" i="37"/>
  <c r="AZ201" i="37"/>
  <c r="AD201" i="37"/>
  <c r="BC234" i="37"/>
  <c r="AW234" i="37"/>
  <c r="AP234" i="37"/>
  <c r="AS240" i="37"/>
  <c r="AZ240" i="37"/>
  <c r="AD240" i="37"/>
  <c r="BF146" i="37"/>
  <c r="BF211" i="37"/>
  <c r="AS82" i="37"/>
  <c r="AZ82" i="37"/>
  <c r="AD82" i="37"/>
  <c r="BF142" i="37"/>
  <c r="AO282" i="37"/>
  <c r="AV282" i="37"/>
  <c r="BB282" i="37"/>
  <c r="AC282" i="37"/>
  <c r="AO136" i="37"/>
  <c r="BB136" i="37"/>
  <c r="AV136" i="37"/>
  <c r="AC136" i="37"/>
  <c r="BF218" i="37"/>
  <c r="AS211" i="37"/>
  <c r="AZ211" i="37"/>
  <c r="AD211" i="37"/>
  <c r="AZ142" i="37"/>
  <c r="AS142" i="37"/>
  <c r="AD142" i="37"/>
  <c r="AZ189" i="37"/>
  <c r="AS189" i="37"/>
  <c r="AD189" i="37"/>
  <c r="AT104" i="37"/>
  <c r="BF95" i="37"/>
  <c r="BC24" i="37"/>
  <c r="AW24" i="37"/>
  <c r="AP24" i="37"/>
  <c r="BF283" i="37"/>
  <c r="BF205" i="37"/>
  <c r="AZ252" i="37"/>
  <c r="AS252" i="37"/>
  <c r="AD252" i="37"/>
  <c r="AS185" i="37"/>
  <c r="AZ185" i="37"/>
  <c r="AD185" i="37"/>
  <c r="AZ293" i="37"/>
  <c r="AS293" i="37"/>
  <c r="AD293" i="37"/>
  <c r="BC44" i="37"/>
  <c r="AW44" i="37"/>
  <c r="AP44" i="37"/>
  <c r="BF39" i="37"/>
  <c r="AZ230" i="37"/>
  <c r="AS230" i="37"/>
  <c r="AD230" i="37"/>
  <c r="AS6" i="37"/>
  <c r="AZ6" i="37"/>
  <c r="AD6" i="37"/>
  <c r="BF201" i="37"/>
  <c r="BF180" i="37"/>
  <c r="BD234" i="37"/>
  <c r="AX234" i="37"/>
  <c r="AQ234" i="37"/>
  <c r="AS146" i="37"/>
  <c r="AZ146" i="37"/>
  <c r="AD146" i="37"/>
  <c r="BA104" i="37"/>
  <c r="AZ9" i="37"/>
  <c r="AS9" i="37"/>
  <c r="AD9" i="37"/>
  <c r="BD24" i="37"/>
  <c r="AX24" i="37"/>
  <c r="AQ24" i="37"/>
  <c r="BF119" i="37"/>
  <c r="BF75" i="37"/>
  <c r="AZ205" i="37"/>
  <c r="AS205" i="37"/>
  <c r="AD205" i="37"/>
  <c r="AY44" i="37"/>
  <c r="AR44" i="37"/>
  <c r="AZ15" i="37"/>
  <c r="AS15" i="37"/>
  <c r="AD15" i="37"/>
  <c r="AY24" i="37"/>
  <c r="AR24" i="37"/>
  <c r="AS75" i="37"/>
  <c r="AZ75" i="37"/>
  <c r="AD75" i="37"/>
  <c r="BB294" i="37"/>
  <c r="AO294" i="37"/>
  <c r="AC294" i="37"/>
  <c r="AV294" i="37"/>
  <c r="BF216" i="37"/>
  <c r="BF187" i="37"/>
  <c r="AR49" i="37"/>
  <c r="AY49" i="37"/>
  <c r="BF275" i="37"/>
  <c r="AZ180" i="37"/>
  <c r="AS180" i="37"/>
  <c r="AD180" i="37"/>
  <c r="AY234" i="37"/>
  <c r="AR234" i="37"/>
  <c r="AZ165" i="37"/>
  <c r="AS165" i="37"/>
  <c r="AD165" i="37"/>
  <c r="AS225" i="37"/>
  <c r="AZ225" i="37"/>
  <c r="AD225" i="37"/>
  <c r="AZ69" i="37"/>
  <c r="AS69" i="37"/>
  <c r="AD69" i="37"/>
  <c r="AZ233" i="37"/>
  <c r="AS233" i="37"/>
  <c r="AD233" i="37"/>
  <c r="BF82" i="37"/>
  <c r="AS78" i="37"/>
  <c r="AZ78" i="37"/>
  <c r="AD78" i="37"/>
  <c r="BA281" i="37"/>
  <c r="AS199" i="37"/>
  <c r="AZ199" i="37"/>
  <c r="AD199" i="37"/>
  <c r="AP294" i="37"/>
  <c r="BC294" i="37"/>
  <c r="AW294" i="37"/>
  <c r="AZ216" i="37"/>
  <c r="AS216" i="37"/>
  <c r="AD216" i="37"/>
  <c r="AV126" i="37"/>
  <c r="AO126" i="37"/>
  <c r="AC126" i="37"/>
  <c r="BB126" i="37"/>
  <c r="AO20" i="37"/>
  <c r="AC20" i="37"/>
  <c r="BB20" i="37"/>
  <c r="AV20" i="37"/>
  <c r="BF10" i="37"/>
  <c r="AS42" i="37"/>
  <c r="AZ42" i="37"/>
  <c r="AD42" i="37"/>
  <c r="AC235" i="37"/>
  <c r="BB235" i="37"/>
  <c r="AV235" i="37"/>
  <c r="AO235" i="37"/>
  <c r="AW279" i="37"/>
  <c r="AP279" i="37"/>
  <c r="BC279" i="37"/>
  <c r="BF9" i="37"/>
  <c r="AS119" i="37"/>
  <c r="AZ119" i="37"/>
  <c r="AD119" i="37"/>
  <c r="BD294" i="37"/>
  <c r="AX294" i="37"/>
  <c r="AQ294" i="37"/>
  <c r="AZ115" i="37"/>
  <c r="AS115" i="37"/>
  <c r="AD115" i="37"/>
  <c r="AC207" i="37"/>
  <c r="BB207" i="37"/>
  <c r="AV207" i="37"/>
  <c r="AO207" i="37"/>
  <c r="AS232" i="37"/>
  <c r="AZ232" i="37"/>
  <c r="AD232" i="37"/>
  <c r="AZ194" i="37"/>
  <c r="AS194" i="37"/>
  <c r="AD194" i="37"/>
  <c r="BF21" i="37"/>
  <c r="AZ19" i="37"/>
  <c r="AS19" i="37"/>
  <c r="AD19" i="37"/>
  <c r="AV49" i="37"/>
  <c r="AO49" i="37"/>
  <c r="AC49" i="37"/>
  <c r="BB49" i="37"/>
  <c r="AW126" i="37"/>
  <c r="AP126" i="37"/>
  <c r="BC126" i="37"/>
  <c r="BC20" i="37"/>
  <c r="AW20" i="37"/>
  <c r="AP20" i="37"/>
  <c r="BF178" i="37"/>
  <c r="AZ10" i="37"/>
  <c r="AS10" i="37"/>
  <c r="AD10" i="37"/>
  <c r="BF4" i="37"/>
  <c r="AS174" i="37"/>
  <c r="AZ174" i="37"/>
  <c r="AD174" i="37"/>
  <c r="AT281" i="37"/>
  <c r="AC258" i="37"/>
  <c r="BB258" i="37"/>
  <c r="AV258" i="37"/>
  <c r="AO258" i="37"/>
  <c r="BC236" i="37"/>
  <c r="AW236" i="37"/>
  <c r="AP236" i="37"/>
  <c r="BC235" i="37"/>
  <c r="AW235" i="37"/>
  <c r="AP235" i="37"/>
  <c r="BF199" i="37"/>
  <c r="BF35" i="37"/>
  <c r="BF43" i="37"/>
  <c r="BC207" i="37"/>
  <c r="AW207" i="37"/>
  <c r="AP207" i="37"/>
  <c r="AZ21" i="37"/>
  <c r="AS21" i="37"/>
  <c r="AD21" i="37"/>
  <c r="AP49" i="37"/>
  <c r="BC49" i="37"/>
  <c r="AW49" i="37"/>
  <c r="AC44" i="37"/>
  <c r="AV44" i="37"/>
  <c r="BB44" i="37"/>
  <c r="AO44" i="37"/>
  <c r="BD20" i="37"/>
  <c r="AX20" i="37"/>
  <c r="AQ20" i="37"/>
  <c r="AZ135" i="37"/>
  <c r="AS135" i="37"/>
  <c r="AD135" i="37"/>
  <c r="AC61" i="37"/>
  <c r="BB61" i="37"/>
  <c r="AV61" i="37"/>
  <c r="AO61" i="37"/>
  <c r="AZ85" i="37"/>
  <c r="AS85" i="37"/>
  <c r="AD85" i="37"/>
  <c r="AZ179" i="37"/>
  <c r="AS179" i="37"/>
  <c r="AD179" i="37"/>
  <c r="AV206" i="37"/>
  <c r="AC206" i="37"/>
  <c r="BB206" i="37"/>
  <c r="AO206" i="37"/>
  <c r="AZ4" i="37"/>
  <c r="AS4" i="37"/>
  <c r="AD4" i="37"/>
  <c r="BF45" i="37"/>
  <c r="BC258" i="37"/>
  <c r="AW258" i="37"/>
  <c r="AP258" i="37"/>
  <c r="AR235" i="37"/>
  <c r="AY235" i="37"/>
  <c r="AS35" i="37"/>
  <c r="AZ35" i="37"/>
  <c r="AD35" i="37"/>
  <c r="AZ43" i="37"/>
  <c r="AS43" i="37"/>
  <c r="AD43" i="37"/>
  <c r="BD207" i="37"/>
  <c r="AX207" i="37"/>
  <c r="AQ207" i="37"/>
  <c r="BF26" i="37"/>
  <c r="BF232" i="37"/>
  <c r="AQ49" i="37"/>
  <c r="BD49" i="37"/>
  <c r="AX49" i="37"/>
  <c r="BF145" i="37"/>
  <c r="BD44" i="37"/>
  <c r="AX44" i="37"/>
  <c r="AQ44" i="37"/>
  <c r="BF260" i="37"/>
  <c r="AX126" i="37"/>
  <c r="AQ126" i="37"/>
  <c r="BD126" i="37"/>
  <c r="AV221" i="37"/>
  <c r="AC221" i="37"/>
  <c r="BB221" i="37"/>
  <c r="AO221" i="37"/>
  <c r="AZ268" i="37"/>
  <c r="AS268" i="37"/>
  <c r="AD268" i="37"/>
  <c r="BF93" i="37"/>
  <c r="BF8" i="37"/>
  <c r="AV131" i="37"/>
  <c r="AO131" i="37"/>
  <c r="AC131" i="37"/>
  <c r="BB131" i="37"/>
  <c r="BC61" i="37"/>
  <c r="AW61" i="37"/>
  <c r="AP61" i="37"/>
  <c r="BD258" i="37"/>
  <c r="AX258" i="37"/>
  <c r="AQ258" i="37"/>
  <c r="BF227" i="37"/>
  <c r="AZ137" i="37"/>
  <c r="AS137" i="37"/>
  <c r="AD137" i="37"/>
  <c r="AX279" i="37"/>
  <c r="AQ279" i="37"/>
  <c r="BD279" i="37"/>
  <c r="AC36" i="37"/>
  <c r="BB36" i="37"/>
  <c r="AV36" i="37"/>
  <c r="AO36" i="37"/>
  <c r="BF115" i="37"/>
  <c r="AY207" i="37"/>
  <c r="AR207" i="37"/>
  <c r="AZ26" i="37"/>
  <c r="AS26" i="37"/>
  <c r="AD26" i="37"/>
  <c r="BB262" i="37"/>
  <c r="AV262" i="37"/>
  <c r="AO262" i="37"/>
  <c r="AC262" i="37"/>
  <c r="AT32" i="37"/>
  <c r="AS145" i="37"/>
  <c r="AZ145" i="37"/>
  <c r="AD145" i="37"/>
  <c r="AR126" i="37"/>
  <c r="AY126" i="37"/>
  <c r="AW221" i="37"/>
  <c r="BC221" i="37"/>
  <c r="AP221" i="37"/>
  <c r="AY20" i="37"/>
  <c r="AR20" i="37"/>
  <c r="AZ93" i="37"/>
  <c r="AS93" i="37"/>
  <c r="AD93" i="37"/>
  <c r="AS8" i="37"/>
  <c r="AZ8" i="37"/>
  <c r="AD8" i="37"/>
  <c r="AW131" i="37"/>
  <c r="AP131" i="37"/>
  <c r="BC131" i="37"/>
  <c r="BD61" i="37"/>
  <c r="AX61" i="37"/>
  <c r="AQ61" i="37"/>
  <c r="BF143" i="37"/>
  <c r="AZ88" i="37"/>
  <c r="AS88" i="37"/>
  <c r="AD88" i="37"/>
  <c r="BF42" i="37"/>
  <c r="AO94" i="37"/>
  <c r="AC94" i="37"/>
  <c r="BB94" i="37"/>
  <c r="AV94" i="37"/>
  <c r="AZ111" i="37"/>
  <c r="AS111" i="37"/>
  <c r="AD111" i="37"/>
  <c r="AY258" i="37"/>
  <c r="AR258" i="37"/>
  <c r="AZ227" i="37"/>
  <c r="AS227" i="37"/>
  <c r="AD227" i="37"/>
  <c r="AZ217" i="37"/>
  <c r="AS217" i="37"/>
  <c r="AD217" i="37"/>
  <c r="AX236" i="37"/>
  <c r="BD236" i="37"/>
  <c r="AQ236" i="37"/>
  <c r="AP215" i="37"/>
  <c r="BC215" i="37"/>
  <c r="AW215" i="37"/>
  <c r="AR279" i="37"/>
  <c r="AY279" i="37"/>
  <c r="AV124" i="37"/>
  <c r="AO124" i="37"/>
  <c r="BB124" i="37"/>
  <c r="AC124" i="37"/>
  <c r="AP36" i="37"/>
  <c r="BC36" i="37"/>
  <c r="AW36" i="37"/>
  <c r="AW262" i="37"/>
  <c r="AP262" i="37"/>
  <c r="BC262" i="37"/>
  <c r="BA32" i="37"/>
  <c r="BF19" i="37"/>
  <c r="BD221" i="37"/>
  <c r="AX221" i="37"/>
  <c r="AQ221" i="37"/>
  <c r="BF268" i="37"/>
  <c r="AY131" i="37"/>
  <c r="AR131" i="37"/>
  <c r="AC13" i="37"/>
  <c r="BB13" i="37"/>
  <c r="AV13" i="37"/>
  <c r="AO13" i="37"/>
  <c r="AY61" i="37"/>
  <c r="AR61" i="37"/>
  <c r="AZ229" i="37"/>
  <c r="AS229" i="37"/>
  <c r="AD229" i="37"/>
  <c r="AZ143" i="37"/>
  <c r="AS143" i="37"/>
  <c r="AD143" i="37"/>
  <c r="BF272" i="37"/>
  <c r="BF64" i="37"/>
  <c r="AY221" i="37"/>
  <c r="AR221" i="37"/>
  <c r="BF135" i="37"/>
  <c r="BC13" i="37"/>
  <c r="AW13" i="37"/>
  <c r="AP13" i="37"/>
  <c r="AS272" i="37"/>
  <c r="AZ272" i="37"/>
  <c r="AD272" i="37"/>
  <c r="BF109" i="37"/>
  <c r="AZ64" i="37"/>
  <c r="AS64" i="37"/>
  <c r="AD64" i="37"/>
  <c r="BF88" i="37"/>
  <c r="AQ124" i="37"/>
  <c r="BD124" i="37"/>
  <c r="AX124" i="37"/>
  <c r="BC60" i="37"/>
  <c r="AW60" i="37"/>
  <c r="AP60" i="37"/>
  <c r="AQ263" i="37"/>
  <c r="BD263" i="37"/>
  <c r="AX263" i="37"/>
  <c r="AS72" i="37"/>
  <c r="AZ72" i="37"/>
  <c r="AD72" i="37"/>
  <c r="AC70" i="37"/>
  <c r="BB70" i="37"/>
  <c r="AV70" i="37"/>
  <c r="AO70" i="37"/>
  <c r="AV17" i="37"/>
  <c r="AO17" i="37"/>
  <c r="AC17" i="37"/>
  <c r="BB17" i="37"/>
  <c r="BD13" i="37"/>
  <c r="AX13" i="37"/>
  <c r="AQ13" i="37"/>
  <c r="AC92" i="37"/>
  <c r="BB92" i="37"/>
  <c r="AV92" i="37"/>
  <c r="AO92" i="37"/>
  <c r="AZ109" i="37"/>
  <c r="AS109" i="37"/>
  <c r="AD109" i="37"/>
  <c r="AR124" i="37"/>
  <c r="AY124" i="37"/>
  <c r="BF138" i="37"/>
  <c r="BD60" i="37"/>
  <c r="AX60" i="37"/>
  <c r="AQ60" i="37"/>
  <c r="AY263" i="37"/>
  <c r="AR263" i="37"/>
  <c r="AW70" i="37"/>
  <c r="BC70" i="37"/>
  <c r="AP70" i="37"/>
  <c r="BF184" i="37"/>
  <c r="AP17" i="37"/>
  <c r="BC17" i="37"/>
  <c r="AW17" i="37"/>
  <c r="AY13" i="37"/>
  <c r="AR13" i="37"/>
  <c r="AZ133" i="37"/>
  <c r="AS133" i="37"/>
  <c r="AD133" i="37"/>
  <c r="BC92" i="37"/>
  <c r="AW92" i="37"/>
  <c r="AP92" i="37"/>
  <c r="BA280" i="37"/>
  <c r="BF286" i="37"/>
  <c r="BF5" i="37"/>
  <c r="AC40" i="37"/>
  <c r="BB40" i="37"/>
  <c r="AV40" i="37"/>
  <c r="AO40" i="37"/>
  <c r="BF247" i="37"/>
  <c r="AZ138" i="37"/>
  <c r="AS138" i="37"/>
  <c r="AD138" i="37"/>
  <c r="AY60" i="37"/>
  <c r="AR60" i="37"/>
  <c r="BF246" i="37"/>
  <c r="BF241" i="37"/>
  <c r="BD70" i="37"/>
  <c r="AX70" i="37"/>
  <c r="AQ70" i="37"/>
  <c r="AW197" i="37"/>
  <c r="BC197" i="37"/>
  <c r="AP197" i="37"/>
  <c r="AS184" i="37"/>
  <c r="AZ184" i="37"/>
  <c r="AD184" i="37"/>
  <c r="AQ17" i="37"/>
  <c r="BD17" i="37"/>
  <c r="AX17" i="37"/>
  <c r="BF172" i="37"/>
  <c r="BF118" i="37"/>
  <c r="BF133" i="37"/>
  <c r="BD92" i="37"/>
  <c r="AX92" i="37"/>
  <c r="AQ92" i="37"/>
  <c r="BF71" i="37"/>
  <c r="AZ286" i="37"/>
  <c r="AS286" i="37"/>
  <c r="AD286" i="37"/>
  <c r="BF222" i="37"/>
  <c r="AC236" i="37"/>
  <c r="BB236" i="37"/>
  <c r="AO236" i="37"/>
  <c r="AV236" i="37"/>
  <c r="AZ291" i="37"/>
  <c r="AS291" i="37"/>
  <c r="AD291" i="37"/>
  <c r="BF261" i="37"/>
  <c r="AV279" i="37"/>
  <c r="AO279" i="37"/>
  <c r="AC279" i="37"/>
  <c r="BB279" i="37"/>
  <c r="AC113" i="37"/>
  <c r="BB113" i="37"/>
  <c r="AV113" i="37"/>
  <c r="AO113" i="37"/>
  <c r="AZ5" i="37"/>
  <c r="AS5" i="37"/>
  <c r="AD5" i="37"/>
  <c r="BC40" i="37"/>
  <c r="AW40" i="37"/>
  <c r="AP40" i="37"/>
  <c r="AQ36" i="37"/>
  <c r="BD36" i="37"/>
  <c r="AX36" i="37"/>
  <c r="AZ231" i="37"/>
  <c r="AS231" i="37"/>
  <c r="AD231" i="37"/>
  <c r="BC263" i="37"/>
  <c r="AW263" i="37"/>
  <c r="AP263" i="37"/>
  <c r="BF55" i="37"/>
  <c r="AY70" i="37"/>
  <c r="AR70" i="37"/>
  <c r="AX197" i="37"/>
  <c r="AQ197" i="37"/>
  <c r="BD197" i="37"/>
  <c r="AS292" i="37"/>
  <c r="AZ292" i="37"/>
  <c r="AD292" i="37"/>
  <c r="AR17" i="37"/>
  <c r="AY17" i="37"/>
  <c r="AS118" i="37"/>
  <c r="AZ118" i="37"/>
  <c r="AD118" i="37"/>
  <c r="AY92" i="37"/>
  <c r="AR92" i="37"/>
  <c r="AT280" i="37"/>
  <c r="AS71" i="37"/>
  <c r="AZ71" i="37"/>
  <c r="AD71" i="37"/>
  <c r="BC113" i="37"/>
  <c r="AW113" i="37"/>
  <c r="AP113" i="37"/>
  <c r="AQ40" i="37"/>
  <c r="BD40" i="37"/>
  <c r="AX40" i="37"/>
  <c r="AC12" i="37"/>
  <c r="BB12" i="37"/>
  <c r="AV12" i="37"/>
  <c r="AO12" i="37"/>
  <c r="AZ177" i="37"/>
  <c r="AS177" i="37"/>
  <c r="AD177" i="37"/>
  <c r="AX262" i="37"/>
  <c r="AQ262" i="37"/>
  <c r="BD262" i="37"/>
  <c r="AZ55" i="37"/>
  <c r="AS55" i="37"/>
  <c r="AD55" i="37"/>
  <c r="AS198" i="37"/>
  <c r="AZ198" i="37"/>
  <c r="AD198" i="37"/>
  <c r="AY197" i="37"/>
  <c r="AR197" i="37"/>
  <c r="AZ220" i="37"/>
  <c r="AS220" i="37"/>
  <c r="AD220" i="37"/>
  <c r="AY91" i="37"/>
  <c r="AR91" i="37"/>
  <c r="BB141" i="37"/>
  <c r="AC141" i="37"/>
  <c r="AV141" i="37"/>
  <c r="AO141" i="37"/>
  <c r="BD113" i="37"/>
  <c r="AX113" i="37"/>
  <c r="AQ113" i="37"/>
  <c r="AR40" i="37"/>
  <c r="AY40" i="37"/>
  <c r="BC12" i="37"/>
  <c r="AW12" i="37"/>
  <c r="AP12" i="37"/>
  <c r="BF81" i="37"/>
  <c r="AR262" i="37"/>
  <c r="AY262" i="37"/>
  <c r="BF22" i="37"/>
  <c r="BF152" i="37"/>
  <c r="AS77" i="37"/>
  <c r="AZ77" i="37"/>
  <c r="AD77" i="37"/>
  <c r="AX131" i="37"/>
  <c r="AQ131" i="37"/>
  <c r="BD131" i="37"/>
  <c r="BF214" i="37"/>
  <c r="BC141" i="37"/>
  <c r="AW141" i="37"/>
  <c r="AP141" i="37"/>
  <c r="AZ222" i="37"/>
  <c r="AS222" i="37"/>
  <c r="AD222" i="37"/>
  <c r="AS248" i="37"/>
  <c r="AZ248" i="37"/>
  <c r="AD248" i="37"/>
  <c r="AY296" i="37"/>
  <c r="AR296" i="37"/>
  <c r="AS261" i="37"/>
  <c r="AZ261" i="37"/>
  <c r="AD261" i="37"/>
  <c r="AY113" i="37"/>
  <c r="AR113" i="37"/>
  <c r="BF11" i="37"/>
  <c r="BD12" i="37"/>
  <c r="AX12" i="37"/>
  <c r="AQ12" i="37"/>
  <c r="AS81" i="37"/>
  <c r="AZ81" i="37"/>
  <c r="AD81" i="37"/>
  <c r="BF171" i="37"/>
  <c r="BF198" i="37"/>
  <c r="AZ22" i="37"/>
  <c r="AS22" i="37"/>
  <c r="AD22" i="37"/>
  <c r="AZ152" i="37"/>
  <c r="AS152" i="37"/>
  <c r="AD152" i="37"/>
  <c r="BF292" i="37"/>
  <c r="AZ191" i="37"/>
  <c r="AS191" i="37"/>
  <c r="AD191" i="37"/>
  <c r="BF29" i="37"/>
  <c r="BF220" i="37"/>
  <c r="BF208" i="37"/>
  <c r="AZ214" i="37"/>
  <c r="AS214" i="37"/>
  <c r="AD214" i="37"/>
  <c r="AV91" i="37"/>
  <c r="BB91" i="37"/>
  <c r="AO91" i="37"/>
  <c r="AC91" i="37"/>
  <c r="BD141" i="37"/>
  <c r="AX141" i="37"/>
  <c r="AQ141" i="37"/>
  <c r="BF87" i="37"/>
  <c r="AZ11" i="37"/>
  <c r="AS11" i="37"/>
  <c r="AD11" i="37"/>
  <c r="AS203" i="37"/>
  <c r="AZ203" i="37"/>
  <c r="AD203" i="37"/>
  <c r="AY12" i="37"/>
  <c r="AR12" i="37"/>
  <c r="AS84" i="37"/>
  <c r="AZ84" i="37"/>
  <c r="AD84" i="37"/>
  <c r="BF99" i="37"/>
  <c r="AZ171" i="37"/>
  <c r="AS171" i="37"/>
  <c r="AD171" i="37"/>
  <c r="BF298" i="37"/>
  <c r="AS29" i="37"/>
  <c r="AZ29" i="37"/>
  <c r="AD29" i="37"/>
  <c r="AS34" i="37"/>
  <c r="AZ34" i="37"/>
  <c r="AD34" i="37"/>
  <c r="BF238" i="37"/>
  <c r="AZ208" i="37"/>
  <c r="AS208" i="37"/>
  <c r="AD208" i="37"/>
  <c r="BC91" i="37"/>
  <c r="AW91" i="37"/>
  <c r="AP91" i="37"/>
  <c r="BF123" i="37"/>
  <c r="BF122" i="37"/>
  <c r="AS164" i="37"/>
  <c r="AZ164" i="37"/>
  <c r="AD164" i="37"/>
  <c r="AS219" i="37"/>
  <c r="AZ219" i="37"/>
  <c r="AD219" i="37"/>
  <c r="BF249" i="37"/>
  <c r="AZ226" i="37"/>
  <c r="AS226" i="37"/>
  <c r="AD226" i="37"/>
  <c r="BC105" i="37"/>
  <c r="AW105" i="37"/>
  <c r="AP105" i="37"/>
  <c r="AZ193" i="37"/>
  <c r="AS193" i="37"/>
  <c r="AD193" i="37"/>
  <c r="BF196" i="37"/>
  <c r="BF153" i="37"/>
  <c r="BF177" i="37"/>
  <c r="AS99" i="37"/>
  <c r="AZ99" i="37"/>
  <c r="AD99" i="37"/>
  <c r="BF54" i="37"/>
  <c r="AS298" i="37"/>
  <c r="AZ298" i="37"/>
  <c r="AD298" i="37"/>
  <c r="AW116" i="37"/>
  <c r="BC116" i="37"/>
  <c r="AP116" i="37"/>
  <c r="AS160" i="37"/>
  <c r="AZ160" i="37"/>
  <c r="AD160" i="37"/>
  <c r="BF244" i="37"/>
  <c r="BD91" i="37"/>
  <c r="AX91" i="37"/>
  <c r="AQ91" i="37"/>
  <c r="BF169" i="37"/>
  <c r="BF98" i="37"/>
  <c r="AP94" i="37"/>
  <c r="BC94" i="37"/>
  <c r="AW94" i="37"/>
  <c r="BF31" i="37"/>
  <c r="AS123" i="37"/>
  <c r="AZ123" i="37"/>
  <c r="AD123" i="37"/>
  <c r="BF128" i="37"/>
  <c r="AZ98" i="37"/>
  <c r="AS98" i="37"/>
  <c r="AD98" i="37"/>
  <c r="AS249" i="37"/>
  <c r="AZ249" i="37"/>
  <c r="AD249" i="37"/>
  <c r="AX105" i="37"/>
  <c r="BD105" i="37"/>
  <c r="AQ105" i="37"/>
  <c r="AZ196" i="37"/>
  <c r="AS196" i="37"/>
  <c r="AD196" i="37"/>
  <c r="AZ153" i="37"/>
  <c r="AS153" i="37"/>
  <c r="AD153" i="37"/>
  <c r="AZ149" i="37"/>
  <c r="AS149" i="37"/>
  <c r="AD149" i="37"/>
  <c r="BF144" i="37"/>
  <c r="AZ54" i="37"/>
  <c r="AS54" i="37"/>
  <c r="AD54" i="37"/>
  <c r="AZ186" i="37"/>
  <c r="AS186" i="37"/>
  <c r="AD186" i="37"/>
  <c r="AX116" i="37"/>
  <c r="AQ116" i="37"/>
  <c r="BD116" i="37"/>
  <c r="BF191" i="37"/>
  <c r="AZ238" i="37"/>
  <c r="AS238" i="37"/>
  <c r="AD238" i="37"/>
  <c r="AZ244" i="37"/>
  <c r="AS244" i="37"/>
  <c r="AD244" i="37"/>
  <c r="BF148" i="37"/>
  <c r="AZ169" i="37"/>
  <c r="AS169" i="37"/>
  <c r="AD169" i="37"/>
  <c r="AS122" i="37"/>
  <c r="AZ122" i="37"/>
  <c r="AD122" i="37"/>
  <c r="AZ31" i="37"/>
  <c r="AS31" i="37"/>
  <c r="AD31" i="37"/>
  <c r="AS128" i="37"/>
  <c r="AZ128" i="37"/>
  <c r="AD128" i="37"/>
  <c r="AW89" i="37"/>
  <c r="AP89" i="37"/>
  <c r="BC89" i="37"/>
  <c r="AO33" i="37"/>
  <c r="AC33" i="37"/>
  <c r="BB33" i="37"/>
  <c r="AV33" i="37"/>
  <c r="BF290" i="37"/>
  <c r="BF239" i="37"/>
  <c r="AW296" i="37"/>
  <c r="BC296" i="37"/>
  <c r="AP296" i="37"/>
  <c r="AY105" i="37"/>
  <c r="AR105" i="37"/>
  <c r="BF154" i="37"/>
  <c r="AZ73" i="37"/>
  <c r="AS73" i="37"/>
  <c r="AD73" i="37"/>
  <c r="BF120" i="37"/>
  <c r="AZ144" i="37"/>
  <c r="AS144" i="37"/>
  <c r="AD144" i="37"/>
  <c r="BF53" i="37"/>
  <c r="AR116" i="37"/>
  <c r="AY116" i="37"/>
  <c r="AS117" i="37"/>
  <c r="AZ117" i="37"/>
  <c r="AD117" i="37"/>
  <c r="AZ148" i="37"/>
  <c r="AS148" i="37"/>
  <c r="AD148" i="37"/>
  <c r="AR141" i="37"/>
  <c r="AY141" i="37"/>
  <c r="AE275" i="37" l="1"/>
  <c r="AF275" i="37"/>
  <c r="AE19" i="37"/>
  <c r="AF19" i="37"/>
  <c r="AE128" i="37"/>
  <c r="AF128" i="37"/>
  <c r="AF133" i="37"/>
  <c r="AE133" i="37"/>
  <c r="AE79" i="37"/>
  <c r="AF79" i="37"/>
  <c r="AE102" i="37"/>
  <c r="AF102" i="37"/>
  <c r="AE271" i="37"/>
  <c r="AF271" i="37"/>
  <c r="AE289" i="37"/>
  <c r="AF289" i="37"/>
  <c r="AE194" i="37"/>
  <c r="AF194" i="37"/>
  <c r="AF237" i="37"/>
  <c r="AE237" i="37"/>
  <c r="AE154" i="37"/>
  <c r="AF154" i="37"/>
  <c r="AE157" i="37"/>
  <c r="AF157" i="37"/>
  <c r="AE148" i="37"/>
  <c r="AF148" i="37"/>
  <c r="AF38" i="37"/>
  <c r="AE38" i="37"/>
  <c r="AE96" i="37"/>
  <c r="AF96" i="37"/>
  <c r="AF274" i="37"/>
  <c r="AE274" i="37"/>
  <c r="AE53" i="37"/>
  <c r="AF53" i="37"/>
  <c r="AE241" i="37"/>
  <c r="AF241" i="37"/>
  <c r="AE248" i="37"/>
  <c r="AF248" i="37"/>
  <c r="AF72" i="37"/>
  <c r="AE72" i="37"/>
  <c r="AE93" i="37"/>
  <c r="AF93" i="37"/>
  <c r="AF232" i="37"/>
  <c r="AE232" i="37"/>
  <c r="AE50" i="37"/>
  <c r="AF50" i="37"/>
  <c r="AE155" i="37"/>
  <c r="AF155" i="37"/>
  <c r="AF8" i="37"/>
  <c r="AE8" i="37"/>
  <c r="AE180" i="37"/>
  <c r="AF180" i="37"/>
  <c r="AE139" i="37"/>
  <c r="AF139" i="37"/>
  <c r="AE48" i="37"/>
  <c r="AF48" i="37"/>
  <c r="AE63" i="37"/>
  <c r="AF63" i="37"/>
  <c r="AE30" i="37"/>
  <c r="AF30" i="37"/>
  <c r="AF173" i="37"/>
  <c r="AE173" i="37"/>
  <c r="AE23" i="37"/>
  <c r="AF23" i="37"/>
  <c r="AE224" i="37"/>
  <c r="AF224" i="37"/>
  <c r="AE95" i="37"/>
  <c r="AF95" i="37"/>
  <c r="AF298" i="37"/>
  <c r="AE298" i="37"/>
  <c r="AE229" i="37"/>
  <c r="AF229" i="37"/>
  <c r="AE146" i="37"/>
  <c r="AF146" i="37"/>
  <c r="AF201" i="37"/>
  <c r="AE201" i="37"/>
  <c r="AF132" i="37"/>
  <c r="AE132" i="37"/>
  <c r="AE65" i="37"/>
  <c r="AF65" i="37"/>
  <c r="AE87" i="37"/>
  <c r="AF87" i="37"/>
  <c r="AE278" i="37"/>
  <c r="AF278" i="37"/>
  <c r="AE239" i="37"/>
  <c r="AF239" i="37"/>
  <c r="AE117" i="37"/>
  <c r="AF117" i="37"/>
  <c r="AF137" i="37"/>
  <c r="AE137" i="37"/>
  <c r="AE122" i="37"/>
  <c r="AF122" i="37"/>
  <c r="AE99" i="37"/>
  <c r="AF99" i="37"/>
  <c r="AF227" i="37"/>
  <c r="AE227" i="37"/>
  <c r="AE216" i="37"/>
  <c r="AF216" i="37"/>
  <c r="AE189" i="37"/>
  <c r="AF189" i="37"/>
  <c r="AE284" i="37"/>
  <c r="AF284" i="37"/>
  <c r="AE58" i="37"/>
  <c r="AF58" i="37"/>
  <c r="AE240" i="37"/>
  <c r="AF240" i="37"/>
  <c r="AE144" i="37"/>
  <c r="AF144" i="37"/>
  <c r="AF43" i="37"/>
  <c r="AE43" i="37"/>
  <c r="AD178" i="37"/>
  <c r="AF202" i="37"/>
  <c r="AE202" i="37"/>
  <c r="AE247" i="37"/>
  <c r="AF247" i="37"/>
  <c r="AE208" i="37"/>
  <c r="AF208" i="37"/>
  <c r="AE214" i="37"/>
  <c r="AF214" i="37"/>
  <c r="AF135" i="37"/>
  <c r="AE135" i="37"/>
  <c r="AS178" i="37"/>
  <c r="AE115" i="37"/>
  <c r="AF115" i="37"/>
  <c r="AE129" i="37"/>
  <c r="AF129" i="37"/>
  <c r="AE213" i="37"/>
  <c r="AF213" i="37"/>
  <c r="AF134" i="37"/>
  <c r="AE134" i="37"/>
  <c r="AE218" i="37"/>
  <c r="AF218" i="37"/>
  <c r="AF220" i="37"/>
  <c r="AE220" i="37"/>
  <c r="AE118" i="37"/>
  <c r="AF118" i="37"/>
  <c r="AE191" i="37"/>
  <c r="AF191" i="37"/>
  <c r="AE174" i="37"/>
  <c r="AF174" i="37"/>
  <c r="AF73" i="37"/>
  <c r="AE73" i="37"/>
  <c r="AE193" i="37"/>
  <c r="AF193" i="37"/>
  <c r="AF171" i="37"/>
  <c r="AE171" i="37"/>
  <c r="AE198" i="37"/>
  <c r="AF198" i="37"/>
  <c r="AE142" i="37"/>
  <c r="AF142" i="37"/>
  <c r="AE192" i="37"/>
  <c r="AF192" i="37"/>
  <c r="AF259" i="37"/>
  <c r="AE259" i="37"/>
  <c r="AE140" i="37"/>
  <c r="AF140" i="37"/>
  <c r="AE29" i="37"/>
  <c r="AF29" i="37"/>
  <c r="AF292" i="37"/>
  <c r="AE292" i="37"/>
  <c r="AF130" i="37"/>
  <c r="AE130" i="37"/>
  <c r="AF101" i="37"/>
  <c r="AE101" i="37"/>
  <c r="AE51" i="37"/>
  <c r="AF51" i="37"/>
  <c r="AE244" i="37"/>
  <c r="AF244" i="37"/>
  <c r="AE35" i="37"/>
  <c r="AF35" i="37"/>
  <c r="AE238" i="37"/>
  <c r="AF238" i="37"/>
  <c r="AE152" i="37"/>
  <c r="AF152" i="37"/>
  <c r="AF291" i="37"/>
  <c r="AE291" i="37"/>
  <c r="AE111" i="37"/>
  <c r="AF111" i="37"/>
  <c r="AE145" i="37"/>
  <c r="AF145" i="37"/>
  <c r="AE114" i="37"/>
  <c r="AF114" i="37"/>
  <c r="AE120" i="37"/>
  <c r="AF120" i="37"/>
  <c r="AF103" i="37"/>
  <c r="AE103" i="37"/>
  <c r="AE179" i="37"/>
  <c r="AF179" i="37"/>
  <c r="AE184" i="37"/>
  <c r="AF184" i="37"/>
  <c r="AE222" i="37"/>
  <c r="AF222" i="37"/>
  <c r="AF98" i="37"/>
  <c r="AE98" i="37"/>
  <c r="AE123" i="37"/>
  <c r="AF123" i="37"/>
  <c r="AE55" i="37"/>
  <c r="AF55" i="37"/>
  <c r="AF10" i="37"/>
  <c r="AE10" i="37"/>
  <c r="AF199" i="37"/>
  <c r="AE199" i="37"/>
  <c r="AF6" i="37"/>
  <c r="AE6" i="37"/>
  <c r="AE211" i="37"/>
  <c r="AF211" i="37"/>
  <c r="AE251" i="37"/>
  <c r="AF251" i="37"/>
  <c r="AE83" i="37"/>
  <c r="AF83" i="37"/>
  <c r="AF168" i="37"/>
  <c r="AE168" i="37"/>
  <c r="AE46" i="37"/>
  <c r="AF46" i="37"/>
  <c r="AE249" i="37"/>
  <c r="AF249" i="37"/>
  <c r="AE84" i="37"/>
  <c r="AF84" i="37"/>
  <c r="AF138" i="37"/>
  <c r="AE138" i="37"/>
  <c r="AE183" i="37"/>
  <c r="AF183" i="37"/>
  <c r="AE14" i="37"/>
  <c r="AF14" i="37"/>
  <c r="AE64" i="37"/>
  <c r="AF64" i="37"/>
  <c r="AE119" i="37"/>
  <c r="AF119" i="37"/>
  <c r="AF75" i="37"/>
  <c r="AE75" i="37"/>
  <c r="AE110" i="37"/>
  <c r="AF110" i="37"/>
  <c r="AF74" i="37"/>
  <c r="AE74" i="37"/>
  <c r="AE16" i="37"/>
  <c r="AF16" i="37"/>
  <c r="AE252" i="37"/>
  <c r="AF252" i="37"/>
  <c r="AE109" i="37"/>
  <c r="AF109" i="37"/>
  <c r="AF230" i="37"/>
  <c r="AE230" i="37"/>
  <c r="AF295" i="37"/>
  <c r="AE295" i="37"/>
  <c r="AE57" i="37"/>
  <c r="AF57" i="37"/>
  <c r="AE158" i="37"/>
  <c r="AF158" i="37"/>
  <c r="AE153" i="37"/>
  <c r="AF153" i="37"/>
  <c r="AF41" i="37"/>
  <c r="AE41" i="37"/>
  <c r="AF268" i="37"/>
  <c r="AE268" i="37"/>
  <c r="AE78" i="37"/>
  <c r="AF78" i="37"/>
  <c r="AE187" i="37"/>
  <c r="AF187" i="37"/>
  <c r="AE225" i="37"/>
  <c r="AF225" i="37"/>
  <c r="AF261" i="37"/>
  <c r="AE261" i="37"/>
  <c r="AE175" i="37"/>
  <c r="AF175" i="37"/>
  <c r="AF7" i="37"/>
  <c r="AE7" i="37"/>
  <c r="AD162" i="37"/>
  <c r="AE257" i="37"/>
  <c r="AF257" i="37"/>
  <c r="AF166" i="37"/>
  <c r="AE166" i="37"/>
  <c r="BF52" i="37"/>
  <c r="AF165" i="37"/>
  <c r="AE165" i="37"/>
  <c r="AE31" i="37"/>
  <c r="AF31" i="37"/>
  <c r="AF71" i="37"/>
  <c r="AE71" i="37"/>
  <c r="AF203" i="37"/>
  <c r="AE203" i="37"/>
  <c r="AE121" i="37"/>
  <c r="AF121" i="37"/>
  <c r="AF39" i="37"/>
  <c r="AE39" i="37"/>
  <c r="AF170" i="37"/>
  <c r="AE170" i="37"/>
  <c r="AS162" i="37"/>
  <c r="AT162" i="37" s="1"/>
  <c r="AD209" i="37"/>
  <c r="AF195" i="37"/>
  <c r="AE195" i="37"/>
  <c r="AE196" i="37"/>
  <c r="AF196" i="37"/>
  <c r="AE286" i="37"/>
  <c r="AF286" i="37"/>
  <c r="AE88" i="37"/>
  <c r="AF88" i="37"/>
  <c r="AE26" i="37"/>
  <c r="AF26" i="37"/>
  <c r="AF4" i="37"/>
  <c r="AE4" i="37"/>
  <c r="AE15" i="37"/>
  <c r="AF15" i="37"/>
  <c r="AZ209" i="37"/>
  <c r="AE283" i="37"/>
  <c r="AF283" i="37"/>
  <c r="BF18" i="37"/>
  <c r="AE34" i="37"/>
  <c r="AF34" i="37"/>
  <c r="AE21" i="37"/>
  <c r="AF21" i="37"/>
  <c r="AF233" i="37"/>
  <c r="AE233" i="37"/>
  <c r="AE277" i="37"/>
  <c r="AF277" i="37"/>
  <c r="AE151" i="37"/>
  <c r="AF151" i="37"/>
  <c r="AE127" i="37"/>
  <c r="AF127" i="37"/>
  <c r="AE242" i="37"/>
  <c r="AF242" i="37"/>
  <c r="AD18" i="37"/>
  <c r="AE90" i="37"/>
  <c r="AF90" i="37"/>
  <c r="AF163" i="37"/>
  <c r="AE163" i="37"/>
  <c r="AE22" i="37"/>
  <c r="AF22" i="37"/>
  <c r="AE54" i="37"/>
  <c r="AF54" i="37"/>
  <c r="AL244" i="37"/>
  <c r="AM244" i="37" s="1"/>
  <c r="AF169" i="37"/>
  <c r="AE169" i="37"/>
  <c r="AE77" i="37"/>
  <c r="AF77" i="37"/>
  <c r="AE97" i="37"/>
  <c r="AF97" i="37"/>
  <c r="AE270" i="37"/>
  <c r="AF270" i="37"/>
  <c r="BF192" i="37"/>
  <c r="AF172" i="37"/>
  <c r="AE172" i="37"/>
  <c r="AE45" i="37"/>
  <c r="AF45" i="37"/>
  <c r="AE143" i="37"/>
  <c r="AF143" i="37"/>
  <c r="AF5" i="37"/>
  <c r="AE5" i="37"/>
  <c r="AE186" i="37"/>
  <c r="AF186" i="37"/>
  <c r="AF11" i="37"/>
  <c r="AE11" i="37"/>
  <c r="AF293" i="37"/>
  <c r="AE293" i="37"/>
  <c r="AE112" i="37"/>
  <c r="AF112" i="37"/>
  <c r="AF69" i="37"/>
  <c r="AE69" i="37"/>
  <c r="AF253" i="37"/>
  <c r="AE253" i="37"/>
  <c r="AE67" i="37"/>
  <c r="AF67" i="37"/>
  <c r="AF290" i="37"/>
  <c r="AE290" i="37"/>
  <c r="AF269" i="37"/>
  <c r="AE269" i="37"/>
  <c r="AE85" i="37"/>
  <c r="AF85" i="37"/>
  <c r="AE217" i="37"/>
  <c r="AF217" i="37"/>
  <c r="AE226" i="37"/>
  <c r="AF226" i="37"/>
  <c r="AE219" i="37"/>
  <c r="AF219" i="37"/>
  <c r="AE245" i="37"/>
  <c r="AF245" i="37"/>
  <c r="AF205" i="37"/>
  <c r="AE205" i="37"/>
  <c r="AE273" i="37"/>
  <c r="AF273" i="37"/>
  <c r="AL148" i="37"/>
  <c r="AM148" i="37" s="1"/>
  <c r="AF9" i="37"/>
  <c r="AE9" i="37"/>
  <c r="AE177" i="37"/>
  <c r="AF177" i="37"/>
  <c r="AE272" i="37"/>
  <c r="AF272" i="37"/>
  <c r="AE81" i="37"/>
  <c r="AF81" i="37"/>
  <c r="AE56" i="37"/>
  <c r="AF56" i="37"/>
  <c r="AE164" i="37"/>
  <c r="AF164" i="37"/>
  <c r="AF231" i="37"/>
  <c r="AE231" i="37"/>
  <c r="AE223" i="37"/>
  <c r="AF223" i="37"/>
  <c r="AE149" i="37"/>
  <c r="AF149" i="37"/>
  <c r="AE160" i="37"/>
  <c r="AF160" i="37"/>
  <c r="AF42" i="37"/>
  <c r="AE42" i="37"/>
  <c r="AE185" i="37"/>
  <c r="AF185" i="37"/>
  <c r="AE82" i="37"/>
  <c r="AF82" i="37"/>
  <c r="AF265" i="37"/>
  <c r="AE265" i="37"/>
  <c r="AE255" i="37"/>
  <c r="AF255" i="37"/>
  <c r="AE188" i="37"/>
  <c r="AF188" i="37"/>
  <c r="AF161" i="37"/>
  <c r="AE161" i="37"/>
  <c r="BF264" i="37"/>
  <c r="AD276" i="37"/>
  <c r="AS276" i="37"/>
  <c r="AS283" i="37"/>
  <c r="AZ283" i="37"/>
  <c r="BF204" i="37"/>
  <c r="AD80" i="37"/>
  <c r="AS80" i="37"/>
  <c r="AT80" i="37" s="1"/>
  <c r="AL186" i="37"/>
  <c r="AM186" i="37" s="1"/>
  <c r="AD254" i="37"/>
  <c r="AS254" i="37"/>
  <c r="AT254" i="37" s="1"/>
  <c r="AL204" i="37"/>
  <c r="AM204" i="37" s="1"/>
  <c r="AL25" i="37"/>
  <c r="AM25" i="37" s="1"/>
  <c r="AL275" i="37"/>
  <c r="AM275" i="37" s="1"/>
  <c r="AL34" i="37"/>
  <c r="AM34" i="37" s="1"/>
  <c r="AL52" i="37"/>
  <c r="AM52" i="37" s="1"/>
  <c r="AL162" i="37"/>
  <c r="AM162" i="37" s="1"/>
  <c r="AL106" i="37"/>
  <c r="AM106" i="37" s="1"/>
  <c r="AL41" i="37"/>
  <c r="AM41" i="37" s="1"/>
  <c r="AL47" i="37"/>
  <c r="AM47" i="37" s="1"/>
  <c r="AL68" i="37"/>
  <c r="AM68" i="37" s="1"/>
  <c r="AL264" i="37"/>
  <c r="AM264" i="37" s="1"/>
  <c r="AL199" i="37"/>
  <c r="AM199" i="37" s="1"/>
  <c r="AL228" i="37"/>
  <c r="AM228" i="37" s="1"/>
  <c r="AS172" i="37"/>
  <c r="AT172" i="37" s="1"/>
  <c r="AZ172" i="37"/>
  <c r="BA172" i="37" s="1"/>
  <c r="BF15" i="37"/>
  <c r="BF162" i="37"/>
  <c r="AL232" i="37"/>
  <c r="AM232" i="37" s="1"/>
  <c r="AD176" i="37"/>
  <c r="AS176" i="37"/>
  <c r="AD210" i="37"/>
  <c r="AZ210" i="37"/>
  <c r="BA210" i="37" s="1"/>
  <c r="BF266" i="37"/>
  <c r="AD107" i="37"/>
  <c r="AD147" i="37"/>
  <c r="BF14" i="37"/>
  <c r="AZ18" i="37"/>
  <c r="AD25" i="37"/>
  <c r="AZ25" i="37"/>
  <c r="AS277" i="37"/>
  <c r="AT277" i="37" s="1"/>
  <c r="AD260" i="37"/>
  <c r="AS260" i="37"/>
  <c r="AT260" i="37" s="1"/>
  <c r="AZ260" i="37"/>
  <c r="BA260" i="37" s="1"/>
  <c r="AZ269" i="37"/>
  <c r="AS269" i="37"/>
  <c r="AD243" i="37"/>
  <c r="AZ243" i="37"/>
  <c r="BF206" i="37"/>
  <c r="AD212" i="37"/>
  <c r="AS212" i="37"/>
  <c r="BF47" i="37"/>
  <c r="AZ190" i="37"/>
  <c r="BA190" i="37" s="1"/>
  <c r="BF41" i="37"/>
  <c r="AD288" i="37"/>
  <c r="AS182" i="37"/>
  <c r="AT182" i="37" s="1"/>
  <c r="BF297" i="37"/>
  <c r="AD182" i="37"/>
  <c r="AZ182" i="37"/>
  <c r="BA182" i="37" s="1"/>
  <c r="BF212" i="37"/>
  <c r="AD266" i="37"/>
  <c r="AZ266" i="37"/>
  <c r="BA266" i="37" s="1"/>
  <c r="AS288" i="37"/>
  <c r="AT288" i="37" s="1"/>
  <c r="AZ288" i="37"/>
  <c r="BA288" i="37" s="1"/>
  <c r="BF108" i="37"/>
  <c r="AD190" i="37"/>
  <c r="AD204" i="37"/>
  <c r="AS204" i="37"/>
  <c r="AD68" i="37"/>
  <c r="AZ68" i="37"/>
  <c r="BA68" i="37" s="1"/>
  <c r="AD246" i="37"/>
  <c r="AZ246" i="37"/>
  <c r="BA246" i="37" s="1"/>
  <c r="BF33" i="37"/>
  <c r="AD47" i="37"/>
  <c r="AS47" i="37"/>
  <c r="AT47" i="37" s="1"/>
  <c r="BF181" i="37"/>
  <c r="AS275" i="37"/>
  <c r="AT275" i="37" s="1"/>
  <c r="AD228" i="37"/>
  <c r="AS228" i="37"/>
  <c r="AT228" i="37" s="1"/>
  <c r="AD297" i="37"/>
  <c r="AZ297" i="37"/>
  <c r="BA297" i="37" s="1"/>
  <c r="AS297" i="37"/>
  <c r="AT297" i="37" s="1"/>
  <c r="AD106" i="37"/>
  <c r="AS106" i="37"/>
  <c r="AT106" i="37" s="1"/>
  <c r="AZ106" i="37"/>
  <c r="BA106" i="37" s="1"/>
  <c r="BF267" i="37"/>
  <c r="AD52" i="37"/>
  <c r="AZ52" i="37"/>
  <c r="BA52" i="37" s="1"/>
  <c r="AZ275" i="37"/>
  <c r="BA275" i="37" s="1"/>
  <c r="AD285" i="37"/>
  <c r="AS285" i="37"/>
  <c r="AT285" i="37" s="1"/>
  <c r="AD264" i="37"/>
  <c r="AS264" i="37"/>
  <c r="AT264" i="37" s="1"/>
  <c r="AZ267" i="37"/>
  <c r="BA267" i="37" s="1"/>
  <c r="AS267" i="37"/>
  <c r="AT267" i="37" s="1"/>
  <c r="AD267" i="37"/>
  <c r="AZ181" i="37"/>
  <c r="BA181" i="37" s="1"/>
  <c r="AS181" i="37"/>
  <c r="AT181" i="37" s="1"/>
  <c r="AD181" i="37"/>
  <c r="AZ100" i="37"/>
  <c r="BA100" i="37" s="1"/>
  <c r="AS100" i="37"/>
  <c r="AT100" i="37" s="1"/>
  <c r="AD100" i="37"/>
  <c r="AD27" i="37"/>
  <c r="BF100" i="37"/>
  <c r="AZ108" i="37"/>
  <c r="BA108" i="37" s="1"/>
  <c r="AS108" i="37"/>
  <c r="AT108" i="37" s="1"/>
  <c r="AD108" i="37"/>
  <c r="AS27" i="37"/>
  <c r="AT27" i="37" s="1"/>
  <c r="BF236" i="37"/>
  <c r="BF106" i="37"/>
  <c r="BF66" i="37"/>
  <c r="BF287" i="37"/>
  <c r="BF279" i="37"/>
  <c r="BF126" i="37"/>
  <c r="AZ287" i="37"/>
  <c r="AS287" i="37"/>
  <c r="AD287" i="37"/>
  <c r="BF59" i="37"/>
  <c r="BF296" i="37"/>
  <c r="BF263" i="37"/>
  <c r="BF62" i="37"/>
  <c r="BF124" i="37"/>
  <c r="BF44" i="37"/>
  <c r="BF24" i="37"/>
  <c r="BF156" i="37"/>
  <c r="BF36" i="37"/>
  <c r="BF282" i="37"/>
  <c r="BF235" i="37"/>
  <c r="BF61" i="37"/>
  <c r="AT219" i="37"/>
  <c r="AT34" i="37"/>
  <c r="AT81" i="37"/>
  <c r="AT222" i="37"/>
  <c r="BA88" i="37"/>
  <c r="AT119" i="37"/>
  <c r="BA107" i="37"/>
  <c r="BA224" i="37"/>
  <c r="AT242" i="37"/>
  <c r="AT289" i="37"/>
  <c r="AT7" i="37"/>
  <c r="BA241" i="37"/>
  <c r="AT11" i="37"/>
  <c r="BA222" i="37"/>
  <c r="AS279" i="37"/>
  <c r="AZ279" i="37"/>
  <c r="AD279" i="37"/>
  <c r="AZ61" i="37"/>
  <c r="AS61" i="37"/>
  <c r="AD61" i="37"/>
  <c r="AT19" i="37"/>
  <c r="AT273" i="37"/>
  <c r="BA130" i="37"/>
  <c r="AT237" i="37"/>
  <c r="AT58" i="37"/>
  <c r="BA242" i="37"/>
  <c r="BA48" i="37"/>
  <c r="AT103" i="37"/>
  <c r="BA289" i="37"/>
  <c r="BF37" i="37"/>
  <c r="BA7" i="37"/>
  <c r="AT18" i="37"/>
  <c r="AT210" i="37"/>
  <c r="AT30" i="37"/>
  <c r="AT186" i="37"/>
  <c r="BA164" i="37"/>
  <c r="AS126" i="37"/>
  <c r="AZ126" i="37"/>
  <c r="AD126" i="37"/>
  <c r="BA56" i="37"/>
  <c r="AT265" i="37"/>
  <c r="AT130" i="37"/>
  <c r="AT151" i="37"/>
  <c r="AZ62" i="37"/>
  <c r="AS62" i="37"/>
  <c r="AD62" i="37"/>
  <c r="AT48" i="37"/>
  <c r="AT16" i="37"/>
  <c r="BA53" i="37"/>
  <c r="BA95" i="37"/>
  <c r="AT122" i="37"/>
  <c r="BA186" i="37"/>
  <c r="AT164" i="37"/>
  <c r="BA78" i="37"/>
  <c r="AT165" i="37"/>
  <c r="AT205" i="37"/>
  <c r="BA6" i="37"/>
  <c r="AT240" i="37"/>
  <c r="AT243" i="37"/>
  <c r="BA265" i="37"/>
  <c r="BA151" i="37"/>
  <c r="BA16" i="37"/>
  <c r="AT147" i="37"/>
  <c r="AT163" i="37"/>
  <c r="AT220" i="37"/>
  <c r="AT177" i="37"/>
  <c r="AT109" i="37"/>
  <c r="BF70" i="37"/>
  <c r="BF131" i="37"/>
  <c r="BA165" i="37"/>
  <c r="BA205" i="37"/>
  <c r="AT259" i="37"/>
  <c r="AT183" i="37"/>
  <c r="AT53" i="37"/>
  <c r="BA163" i="37"/>
  <c r="BA249" i="37"/>
  <c r="BA220" i="37"/>
  <c r="BA177" i="37"/>
  <c r="BA109" i="37"/>
  <c r="AZ70" i="37"/>
  <c r="AS70" i="37"/>
  <c r="AD70" i="37"/>
  <c r="AS131" i="37"/>
  <c r="AZ131" i="37"/>
  <c r="AD131" i="37"/>
  <c r="AT194" i="37"/>
  <c r="AT78" i="37"/>
  <c r="AT6" i="37"/>
  <c r="AT213" i="37"/>
  <c r="BA259" i="37"/>
  <c r="BA183" i="37"/>
  <c r="AT274" i="37"/>
  <c r="AT90" i="37"/>
  <c r="AT155" i="37"/>
  <c r="AT204" i="37"/>
  <c r="AT249" i="37"/>
  <c r="AT135" i="37"/>
  <c r="BA194" i="37"/>
  <c r="AT253" i="37"/>
  <c r="BA228" i="37"/>
  <c r="BA274" i="37"/>
  <c r="BA80" i="37"/>
  <c r="BA90" i="37"/>
  <c r="BA155" i="37"/>
  <c r="BA204" i="37"/>
  <c r="AS200" i="37"/>
  <c r="AZ200" i="37"/>
  <c r="AD200" i="37"/>
  <c r="BA27" i="37"/>
  <c r="AT169" i="37"/>
  <c r="BA99" i="37"/>
  <c r="BA29" i="37"/>
  <c r="AT191" i="37"/>
  <c r="BA118" i="37"/>
  <c r="AT291" i="37"/>
  <c r="AT4" i="37"/>
  <c r="BA135" i="37"/>
  <c r="BA213" i="37"/>
  <c r="BA175" i="37"/>
  <c r="BA254" i="37"/>
  <c r="BA253" i="37"/>
  <c r="BF105" i="37"/>
  <c r="AT68" i="37"/>
  <c r="AT257" i="37"/>
  <c r="AT266" i="37"/>
  <c r="BF200" i="37"/>
  <c r="BA169" i="37"/>
  <c r="BA191" i="37"/>
  <c r="BA291" i="37"/>
  <c r="AT143" i="37"/>
  <c r="BA145" i="37"/>
  <c r="BA4" i="37"/>
  <c r="AT10" i="37"/>
  <c r="AT230" i="37"/>
  <c r="AZ24" i="37"/>
  <c r="AS24" i="37"/>
  <c r="AD24" i="37"/>
  <c r="AZ59" i="37"/>
  <c r="AS59" i="37"/>
  <c r="AD59" i="37"/>
  <c r="AT175" i="37"/>
  <c r="AZ105" i="37"/>
  <c r="AS105" i="37"/>
  <c r="AD105" i="37"/>
  <c r="BA87" i="37"/>
  <c r="AT166" i="37"/>
  <c r="BA154" i="37"/>
  <c r="AT239" i="37"/>
  <c r="AT99" i="37"/>
  <c r="AT29" i="37"/>
  <c r="BF12" i="37"/>
  <c r="AT118" i="37"/>
  <c r="AT133" i="37"/>
  <c r="BA143" i="37"/>
  <c r="AT178" i="37"/>
  <c r="BA10" i="37"/>
  <c r="AZ235" i="37"/>
  <c r="AS235" i="37"/>
  <c r="AD235" i="37"/>
  <c r="BA230" i="37"/>
  <c r="AT189" i="37"/>
  <c r="BA201" i="37"/>
  <c r="BA114" i="37"/>
  <c r="AT57" i="37"/>
  <c r="BA50" i="37"/>
  <c r="BA257" i="37"/>
  <c r="AT87" i="37"/>
  <c r="BA166" i="37"/>
  <c r="BA239" i="37"/>
  <c r="AT54" i="37"/>
  <c r="AZ12" i="37"/>
  <c r="AS12" i="37"/>
  <c r="AD12" i="37"/>
  <c r="BA133" i="37"/>
  <c r="BF92" i="37"/>
  <c r="AT64" i="37"/>
  <c r="AT217" i="37"/>
  <c r="AT145" i="37"/>
  <c r="AZ36" i="37"/>
  <c r="AS36" i="37"/>
  <c r="AD36" i="37"/>
  <c r="BA178" i="37"/>
  <c r="AT233" i="37"/>
  <c r="AZ294" i="37"/>
  <c r="AS294" i="37"/>
  <c r="AD294" i="37"/>
  <c r="BA189" i="37"/>
  <c r="BA102" i="37"/>
  <c r="BA57" i="37"/>
  <c r="AT154" i="37"/>
  <c r="BA54" i="37"/>
  <c r="AT231" i="37"/>
  <c r="BA217" i="37"/>
  <c r="BA232" i="37"/>
  <c r="BA233" i="37"/>
  <c r="AT201" i="37"/>
  <c r="AT102" i="37"/>
  <c r="AT114" i="37"/>
  <c r="AT50" i="37"/>
  <c r="AS66" i="37"/>
  <c r="AZ66" i="37"/>
  <c r="AD66" i="37"/>
  <c r="BA127" i="37"/>
  <c r="AS197" i="37"/>
  <c r="AZ197" i="37"/>
  <c r="AD197" i="37"/>
  <c r="AT95" i="37"/>
  <c r="AT152" i="37"/>
  <c r="BA231" i="37"/>
  <c r="AS92" i="37"/>
  <c r="AZ92" i="37"/>
  <c r="AD92" i="37"/>
  <c r="BA64" i="37"/>
  <c r="AT232" i="37"/>
  <c r="AT83" i="37"/>
  <c r="AT127" i="37"/>
  <c r="AT168" i="37"/>
  <c r="AZ89" i="37"/>
  <c r="AS89" i="37"/>
  <c r="AD89" i="37"/>
  <c r="BA147" i="37"/>
  <c r="AZ33" i="37"/>
  <c r="AS33" i="37"/>
  <c r="AD33" i="37"/>
  <c r="BA152" i="37"/>
  <c r="AZ206" i="37"/>
  <c r="AS206" i="37"/>
  <c r="AD206" i="37"/>
  <c r="AT216" i="37"/>
  <c r="BF294" i="37"/>
  <c r="AT142" i="37"/>
  <c r="AT110" i="37"/>
  <c r="BA83" i="37"/>
  <c r="BA168" i="37"/>
  <c r="AT65" i="37"/>
  <c r="AT63" i="37"/>
  <c r="AT161" i="37"/>
  <c r="AT171" i="37"/>
  <c r="AT246" i="37"/>
  <c r="AT227" i="37"/>
  <c r="AT268" i="37"/>
  <c r="BA216" i="37"/>
  <c r="AT69" i="37"/>
  <c r="AZ282" i="37"/>
  <c r="AS282" i="37"/>
  <c r="AD282" i="37"/>
  <c r="BA129" i="37"/>
  <c r="BA110" i="37"/>
  <c r="AT96" i="37"/>
  <c r="AT170" i="37"/>
  <c r="AT271" i="37"/>
  <c r="BA255" i="37"/>
  <c r="BF89" i="37"/>
  <c r="BA63" i="37"/>
  <c r="AT195" i="37"/>
  <c r="AT52" i="37"/>
  <c r="BF197" i="37"/>
  <c r="BA161" i="37"/>
  <c r="AT290" i="37"/>
  <c r="BA240" i="37"/>
  <c r="AT107" i="37"/>
  <c r="AT148" i="37"/>
  <c r="AT193" i="37"/>
  <c r="AZ91" i="37"/>
  <c r="AS91" i="37"/>
  <c r="AD91" i="37"/>
  <c r="BA261" i="37"/>
  <c r="AT138" i="37"/>
  <c r="AT229" i="37"/>
  <c r="BA227" i="37"/>
  <c r="BA8" i="37"/>
  <c r="AS262" i="37"/>
  <c r="AZ262" i="37"/>
  <c r="AD262" i="37"/>
  <c r="BA268" i="37"/>
  <c r="AT43" i="37"/>
  <c r="BA42" i="37"/>
  <c r="BA69" i="37"/>
  <c r="BA75" i="37"/>
  <c r="AT9" i="37"/>
  <c r="BA142" i="37"/>
  <c r="BA173" i="37"/>
  <c r="BA96" i="37"/>
  <c r="BA170" i="37"/>
  <c r="BA271" i="37"/>
  <c r="BA192" i="37"/>
  <c r="AT255" i="37"/>
  <c r="BA65" i="37"/>
  <c r="BA195" i="37"/>
  <c r="BA290" i="37"/>
  <c r="BF250" i="37"/>
  <c r="BA243" i="37"/>
  <c r="BA148" i="37"/>
  <c r="BA144" i="37"/>
  <c r="AT149" i="37"/>
  <c r="BA98" i="37"/>
  <c r="BA193" i="37"/>
  <c r="BA171" i="37"/>
  <c r="AZ236" i="37"/>
  <c r="AS236" i="37"/>
  <c r="AD236" i="37"/>
  <c r="BA184" i="37"/>
  <c r="BA138" i="37"/>
  <c r="BA72" i="37"/>
  <c r="BA272" i="37"/>
  <c r="BA229" i="37"/>
  <c r="AT8" i="37"/>
  <c r="BA43" i="37"/>
  <c r="BF207" i="37"/>
  <c r="BA9" i="37"/>
  <c r="AT129" i="37"/>
  <c r="AT176" i="37"/>
  <c r="BA67" i="37"/>
  <c r="BA285" i="37"/>
  <c r="AS250" i="37"/>
  <c r="AZ250" i="37"/>
  <c r="AD250" i="37"/>
  <c r="AT144" i="37"/>
  <c r="AT98" i="37"/>
  <c r="BA149" i="37"/>
  <c r="BF91" i="37"/>
  <c r="AT261" i="37"/>
  <c r="BF17" i="37"/>
  <c r="AT72" i="37"/>
  <c r="AT272" i="37"/>
  <c r="AT137" i="37"/>
  <c r="BF221" i="37"/>
  <c r="AS207" i="37"/>
  <c r="AZ207" i="37"/>
  <c r="AD207" i="37"/>
  <c r="AT42" i="37"/>
  <c r="AT75" i="37"/>
  <c r="AT293" i="37"/>
  <c r="AT173" i="37"/>
  <c r="AT295" i="37"/>
  <c r="BA176" i="37"/>
  <c r="AT192" i="37"/>
  <c r="BF28" i="37"/>
  <c r="BA202" i="37"/>
  <c r="AT270" i="37"/>
  <c r="AT278" i="37"/>
  <c r="BF60" i="37"/>
  <c r="AT247" i="37"/>
  <c r="AT244" i="37"/>
  <c r="BA160" i="37"/>
  <c r="AT184" i="37"/>
  <c r="AS17" i="37"/>
  <c r="AZ17" i="37"/>
  <c r="AD17" i="37"/>
  <c r="AT93" i="37"/>
  <c r="BA137" i="37"/>
  <c r="AZ221" i="37"/>
  <c r="AS221" i="37"/>
  <c r="AD221" i="37"/>
  <c r="BA293" i="37"/>
  <c r="BA295" i="37"/>
  <c r="AT23" i="37"/>
  <c r="AZ28" i="37"/>
  <c r="AS28" i="37"/>
  <c r="AD28" i="37"/>
  <c r="BA97" i="37"/>
  <c r="AT67" i="37"/>
  <c r="BA270" i="37"/>
  <c r="AZ60" i="37"/>
  <c r="AS60" i="37"/>
  <c r="AD60" i="37"/>
  <c r="BA247" i="37"/>
  <c r="BA244" i="37"/>
  <c r="AT153" i="37"/>
  <c r="BA84" i="37"/>
  <c r="BA292" i="37"/>
  <c r="BA93" i="37"/>
  <c r="BF262" i="37"/>
  <c r="BA211" i="37"/>
  <c r="BA251" i="37"/>
  <c r="AT121" i="37"/>
  <c r="BA23" i="37"/>
  <c r="AT158" i="37"/>
  <c r="AT97" i="37"/>
  <c r="AT202" i="37"/>
  <c r="BA278" i="37"/>
  <c r="BA123" i="37"/>
  <c r="AT160" i="37"/>
  <c r="AT214" i="37"/>
  <c r="AT22" i="37"/>
  <c r="AT269" i="37"/>
  <c r="AT292" i="37"/>
  <c r="AS124" i="37"/>
  <c r="AZ124" i="37"/>
  <c r="AD124" i="37"/>
  <c r="BA35" i="37"/>
  <c r="BF258" i="37"/>
  <c r="AT115" i="37"/>
  <c r="BA185" i="37"/>
  <c r="BA121" i="37"/>
  <c r="AT157" i="37"/>
  <c r="BA158" i="37"/>
  <c r="BA120" i="37"/>
  <c r="AT73" i="37"/>
  <c r="AT238" i="37"/>
  <c r="BA153" i="37"/>
  <c r="AT84" i="37"/>
  <c r="BA214" i="37"/>
  <c r="BA22" i="37"/>
  <c r="BA77" i="37"/>
  <c r="BA269" i="37"/>
  <c r="AT111" i="37"/>
  <c r="AT35" i="37"/>
  <c r="AT179" i="37"/>
  <c r="AZ44" i="37"/>
  <c r="AS44" i="37"/>
  <c r="AD44" i="37"/>
  <c r="AZ258" i="37"/>
  <c r="AS258" i="37"/>
  <c r="AD258" i="37"/>
  <c r="BA115" i="37"/>
  <c r="BA199" i="37"/>
  <c r="AT211" i="37"/>
  <c r="AT251" i="37"/>
  <c r="BF234" i="37"/>
  <c r="AT284" i="37"/>
  <c r="AT112" i="37"/>
  <c r="AT74" i="37"/>
  <c r="BA157" i="37"/>
  <c r="BF167" i="37"/>
  <c r="BA73" i="37"/>
  <c r="BA238" i="37"/>
  <c r="AT123" i="37"/>
  <c r="AT77" i="37"/>
  <c r="BF40" i="37"/>
  <c r="BF13" i="37"/>
  <c r="BA111" i="37"/>
  <c r="AT26" i="37"/>
  <c r="BA179" i="37"/>
  <c r="BA225" i="37"/>
  <c r="BA146" i="37"/>
  <c r="AT185" i="37"/>
  <c r="AZ234" i="37"/>
  <c r="AS234" i="37"/>
  <c r="AD234" i="37"/>
  <c r="AT39" i="37"/>
  <c r="BA284" i="37"/>
  <c r="BA112" i="37"/>
  <c r="BA74" i="37"/>
  <c r="AT120" i="37"/>
  <c r="AZ159" i="37"/>
  <c r="AS159" i="37"/>
  <c r="AD159" i="37"/>
  <c r="AT101" i="37"/>
  <c r="AZ167" i="37"/>
  <c r="AS167" i="37"/>
  <c r="AD167" i="37"/>
  <c r="BF86" i="37"/>
  <c r="BA128" i="37"/>
  <c r="AT286" i="37"/>
  <c r="AS40" i="37"/>
  <c r="AZ40" i="37"/>
  <c r="AD40" i="37"/>
  <c r="AZ13" i="37"/>
  <c r="AS13" i="37"/>
  <c r="AD13" i="37"/>
  <c r="BA26" i="37"/>
  <c r="AT199" i="37"/>
  <c r="AT225" i="37"/>
  <c r="AT180" i="37"/>
  <c r="AT283" i="37"/>
  <c r="BA39" i="37"/>
  <c r="AT134" i="37"/>
  <c r="BA101" i="37"/>
  <c r="AS86" i="37"/>
  <c r="AZ86" i="37"/>
  <c r="AD86" i="37"/>
  <c r="AT140" i="37"/>
  <c r="BA237" i="37"/>
  <c r="AT208" i="37"/>
  <c r="BA198" i="37"/>
  <c r="AT5" i="37"/>
  <c r="BA286" i="37"/>
  <c r="BF94" i="37"/>
  <c r="BA264" i="37"/>
  <c r="BA180" i="37"/>
  <c r="AT15" i="37"/>
  <c r="AT146" i="37"/>
  <c r="BA283" i="37"/>
  <c r="BF116" i="37"/>
  <c r="AT38" i="37"/>
  <c r="AT188" i="37"/>
  <c r="BA134" i="37"/>
  <c r="BA45" i="37"/>
  <c r="BF159" i="37"/>
  <c r="BA140" i="37"/>
  <c r="AT128" i="37"/>
  <c r="BA196" i="37"/>
  <c r="AT226" i="37"/>
  <c r="BA208" i="37"/>
  <c r="BA248" i="37"/>
  <c r="BA5" i="37"/>
  <c r="AZ94" i="37"/>
  <c r="AS94" i="37"/>
  <c r="AD94" i="37"/>
  <c r="BF49" i="37"/>
  <c r="AT252" i="37"/>
  <c r="AT187" i="37"/>
  <c r="AT212" i="37"/>
  <c r="AS116" i="37"/>
  <c r="AZ116" i="37"/>
  <c r="AD116" i="37"/>
  <c r="BA38" i="37"/>
  <c r="AT139" i="37"/>
  <c r="BA188" i="37"/>
  <c r="BA117" i="37"/>
  <c r="BA298" i="37"/>
  <c r="BA226" i="37"/>
  <c r="BA203" i="37"/>
  <c r="AT248" i="37"/>
  <c r="AT198" i="37"/>
  <c r="AT276" i="37"/>
  <c r="AS49" i="37"/>
  <c r="AZ49" i="37"/>
  <c r="AD49" i="37"/>
  <c r="BF20" i="37"/>
  <c r="BA15" i="37"/>
  <c r="BA252" i="37"/>
  <c r="AZ136" i="37"/>
  <c r="AS136" i="37"/>
  <c r="AD136" i="37"/>
  <c r="BA82" i="37"/>
  <c r="BA187" i="37"/>
  <c r="BA212" i="37"/>
  <c r="BA139" i="37"/>
  <c r="AT45" i="37"/>
  <c r="AS215" i="37"/>
  <c r="AZ215" i="37"/>
  <c r="AD215" i="37"/>
  <c r="BA276" i="37"/>
  <c r="AT85" i="37"/>
  <c r="AZ20" i="37"/>
  <c r="AS20" i="37"/>
  <c r="AD20" i="37"/>
  <c r="AT82" i="37"/>
  <c r="BA245" i="37"/>
  <c r="BA25" i="37"/>
  <c r="BA209" i="37"/>
  <c r="BA122" i="37"/>
  <c r="AT56" i="37"/>
  <c r="AT117" i="37"/>
  <c r="AT31" i="37"/>
  <c r="AT298" i="37"/>
  <c r="AT203" i="37"/>
  <c r="AZ141" i="37"/>
  <c r="AS141" i="37"/>
  <c r="AD141" i="37"/>
  <c r="AT55" i="37"/>
  <c r="BA71" i="37"/>
  <c r="BA85" i="37"/>
  <c r="AT21" i="37"/>
  <c r="BA174" i="37"/>
  <c r="AT245" i="37"/>
  <c r="BA223" i="37"/>
  <c r="BF215" i="37"/>
  <c r="AZ263" i="37"/>
  <c r="AS263" i="37"/>
  <c r="AD263" i="37"/>
  <c r="AT14" i="37"/>
  <c r="BA19" i="37"/>
  <c r="BA58" i="37"/>
  <c r="AS156" i="37"/>
  <c r="AZ156" i="37"/>
  <c r="AD156" i="37"/>
  <c r="BA31" i="37"/>
  <c r="BA219" i="37"/>
  <c r="BA34" i="37"/>
  <c r="BA81" i="37"/>
  <c r="BA55" i="37"/>
  <c r="AT71" i="37"/>
  <c r="BF113" i="37"/>
  <c r="BA47" i="37"/>
  <c r="BA21" i="37"/>
  <c r="BA119" i="37"/>
  <c r="BF136" i="37"/>
  <c r="BA277" i="37"/>
  <c r="AT132" i="37"/>
  <c r="AT79" i="37"/>
  <c r="AZ296" i="37"/>
  <c r="AS296" i="37"/>
  <c r="AD296" i="37"/>
  <c r="AT25" i="37"/>
  <c r="AT41" i="37"/>
  <c r="AT209" i="37"/>
  <c r="AT218" i="37"/>
  <c r="AT46" i="37"/>
  <c r="BA14" i="37"/>
  <c r="BA11" i="37"/>
  <c r="AZ37" i="37"/>
  <c r="AS37" i="37"/>
  <c r="AD37" i="37"/>
  <c r="AT196" i="37"/>
  <c r="BF141" i="37"/>
  <c r="AZ113" i="37"/>
  <c r="AS113" i="37"/>
  <c r="AD113" i="37"/>
  <c r="AT88" i="37"/>
  <c r="AT174" i="37"/>
  <c r="BA132" i="37"/>
  <c r="BA273" i="37"/>
  <c r="AT223" i="37"/>
  <c r="BA79" i="37"/>
  <c r="AT224" i="37"/>
  <c r="BA162" i="37"/>
  <c r="BA41" i="37"/>
  <c r="BA103" i="37"/>
  <c r="BA218" i="37"/>
  <c r="BA18" i="37"/>
  <c r="AT241" i="37"/>
  <c r="BA46" i="37"/>
  <c r="BA30" i="37"/>
  <c r="AE190" i="37" l="1"/>
  <c r="AF190" i="37"/>
  <c r="AE156" i="37"/>
  <c r="AF156" i="37"/>
  <c r="AF267" i="37"/>
  <c r="AE267" i="37"/>
  <c r="AE210" i="37"/>
  <c r="AF210" i="37"/>
  <c r="AE176" i="37"/>
  <c r="AF176" i="37"/>
  <c r="AF266" i="37"/>
  <c r="AE266" i="37"/>
  <c r="AF264" i="37"/>
  <c r="AE264" i="37"/>
  <c r="AF234" i="37"/>
  <c r="AE234" i="37"/>
  <c r="AE263" i="37"/>
  <c r="AF263" i="37"/>
  <c r="AE94" i="37"/>
  <c r="AF94" i="37"/>
  <c r="AE282" i="37"/>
  <c r="AF282" i="37"/>
  <c r="AE285" i="37"/>
  <c r="AF285" i="37"/>
  <c r="AE182" i="37"/>
  <c r="AF182" i="37"/>
  <c r="AE89" i="37"/>
  <c r="AF89" i="37"/>
  <c r="AE36" i="37"/>
  <c r="AF36" i="37"/>
  <c r="AE131" i="37"/>
  <c r="AF131" i="37"/>
  <c r="AE52" i="37"/>
  <c r="AF52" i="37"/>
  <c r="AE288" i="37"/>
  <c r="AF288" i="37"/>
  <c r="AE215" i="37"/>
  <c r="AF215" i="37"/>
  <c r="AF262" i="37"/>
  <c r="AE262" i="37"/>
  <c r="AE61" i="37"/>
  <c r="AF61" i="37"/>
  <c r="AF294" i="37"/>
  <c r="AE294" i="37"/>
  <c r="AE287" i="37"/>
  <c r="AF287" i="37"/>
  <c r="AE250" i="37"/>
  <c r="AF250" i="37"/>
  <c r="AE116" i="37"/>
  <c r="AF116" i="37"/>
  <c r="AE92" i="37"/>
  <c r="AF92" i="37"/>
  <c r="AF136" i="37"/>
  <c r="AE136" i="37"/>
  <c r="AE60" i="37"/>
  <c r="AF60" i="37"/>
  <c r="AF105" i="37"/>
  <c r="AE105" i="37"/>
  <c r="AE279" i="37"/>
  <c r="AF279" i="37"/>
  <c r="AF106" i="37"/>
  <c r="AE106" i="37"/>
  <c r="AF70" i="37"/>
  <c r="AE70" i="37"/>
  <c r="AF236" i="37"/>
  <c r="AE236" i="37"/>
  <c r="AE212" i="37"/>
  <c r="AF212" i="37"/>
  <c r="AE209" i="37"/>
  <c r="AF209" i="37"/>
  <c r="AF296" i="37"/>
  <c r="AE296" i="37"/>
  <c r="AE13" i="37"/>
  <c r="AF13" i="37"/>
  <c r="AF197" i="37"/>
  <c r="AE197" i="37"/>
  <c r="AE178" i="37"/>
  <c r="AF178" i="37"/>
  <c r="AF44" i="37"/>
  <c r="AE44" i="37"/>
  <c r="AF12" i="37"/>
  <c r="AE12" i="37"/>
  <c r="AE62" i="37"/>
  <c r="AF62" i="37"/>
  <c r="AF297" i="37"/>
  <c r="AE297" i="37"/>
  <c r="AF40" i="37"/>
  <c r="AE40" i="37"/>
  <c r="AE207" i="37"/>
  <c r="AF207" i="37"/>
  <c r="AE59" i="37"/>
  <c r="AF59" i="37"/>
  <c r="AF200" i="37"/>
  <c r="AE200" i="37"/>
  <c r="AE243" i="37"/>
  <c r="AF243" i="37"/>
  <c r="AE91" i="37"/>
  <c r="AF91" i="37"/>
  <c r="AF228" i="37"/>
  <c r="AE228" i="37"/>
  <c r="AF66" i="37"/>
  <c r="AE66" i="37"/>
  <c r="AE162" i="37"/>
  <c r="AF162" i="37"/>
  <c r="AE24" i="37"/>
  <c r="AF24" i="37"/>
  <c r="AF108" i="37"/>
  <c r="AE108" i="37"/>
  <c r="AE47" i="37"/>
  <c r="AF47" i="37"/>
  <c r="AF260" i="37"/>
  <c r="AE260" i="37"/>
  <c r="AE254" i="37"/>
  <c r="AF254" i="37"/>
  <c r="AF235" i="37"/>
  <c r="AE235" i="37"/>
  <c r="AE276" i="37"/>
  <c r="AF276" i="37"/>
  <c r="AF37" i="37"/>
  <c r="AE37" i="37"/>
  <c r="AE28" i="37"/>
  <c r="AF28" i="37"/>
  <c r="AF167" i="37"/>
  <c r="AE167" i="37"/>
  <c r="AE126" i="37"/>
  <c r="AF126" i="37"/>
  <c r="AE206" i="37"/>
  <c r="AF206" i="37"/>
  <c r="AE27" i="37"/>
  <c r="AF27" i="37"/>
  <c r="AE246" i="37"/>
  <c r="AF246" i="37"/>
  <c r="AE25" i="37"/>
  <c r="AF25" i="37"/>
  <c r="AE80" i="37"/>
  <c r="AF80" i="37"/>
  <c r="AE49" i="37"/>
  <c r="AF49" i="37"/>
  <c r="AE100" i="37"/>
  <c r="AF100" i="37"/>
  <c r="AE86" i="37"/>
  <c r="AF86" i="37"/>
  <c r="AE141" i="37"/>
  <c r="AF141" i="37"/>
  <c r="AE20" i="37"/>
  <c r="AF20" i="37"/>
  <c r="AE221" i="37"/>
  <c r="AF221" i="37"/>
  <c r="AE147" i="37"/>
  <c r="AF147" i="37"/>
  <c r="AE17" i="37"/>
  <c r="AF17" i="37"/>
  <c r="AE113" i="37"/>
  <c r="AF113" i="37"/>
  <c r="AE124" i="37"/>
  <c r="AF124" i="37"/>
  <c r="AF159" i="37"/>
  <c r="AE159" i="37"/>
  <c r="AF68" i="37"/>
  <c r="AE68" i="37"/>
  <c r="AF258" i="37"/>
  <c r="AE258" i="37"/>
  <c r="AE33" i="37"/>
  <c r="AF33" i="37"/>
  <c r="AE181" i="37"/>
  <c r="AF181" i="37"/>
  <c r="AF204" i="37"/>
  <c r="AE204" i="37"/>
  <c r="AF107" i="37"/>
  <c r="AE107" i="37"/>
  <c r="AE18" i="37"/>
  <c r="AF18" i="37"/>
  <c r="AT287" i="37"/>
  <c r="BA287" i="37"/>
  <c r="AT206" i="37"/>
  <c r="BA92" i="37"/>
  <c r="BA126" i="37"/>
  <c r="AT44" i="37"/>
  <c r="BA12" i="37"/>
  <c r="BA24" i="37"/>
  <c r="AT126" i="37"/>
  <c r="AT12" i="37"/>
  <c r="AT167" i="37"/>
  <c r="BA44" i="37"/>
  <c r="AT124" i="37"/>
  <c r="BA250" i="37"/>
  <c r="AT262" i="37"/>
  <c r="BA167" i="37"/>
  <c r="AT62" i="37"/>
  <c r="AT13" i="37"/>
  <c r="AT250" i="37"/>
  <c r="AT236" i="37"/>
  <c r="BA62" i="37"/>
  <c r="BA13" i="37"/>
  <c r="BA236" i="37"/>
  <c r="AT60" i="37"/>
  <c r="AT94" i="37"/>
  <c r="BA60" i="37"/>
  <c r="BA94" i="37"/>
  <c r="BA86" i="37"/>
  <c r="BA40" i="37"/>
  <c r="AT37" i="37"/>
  <c r="AT86" i="37"/>
  <c r="AT40" i="37"/>
  <c r="AT36" i="37"/>
  <c r="BA124" i="37"/>
  <c r="AT159" i="37"/>
  <c r="BA66" i="37"/>
  <c r="BA36" i="37"/>
  <c r="AT24" i="37"/>
  <c r="BA159" i="37"/>
  <c r="BA37" i="37"/>
  <c r="BA156" i="37"/>
  <c r="AT66" i="37"/>
  <c r="AT61" i="37"/>
  <c r="BA61" i="37"/>
  <c r="AT221" i="37"/>
  <c r="AT156" i="37"/>
  <c r="BA116" i="37"/>
  <c r="AT234" i="37"/>
  <c r="BA221" i="37"/>
  <c r="AT235" i="37"/>
  <c r="BA131" i="37"/>
  <c r="AT113" i="37"/>
  <c r="BA215" i="37"/>
  <c r="BA234" i="37"/>
  <c r="BA235" i="37"/>
  <c r="AT105" i="37"/>
  <c r="BA113" i="37"/>
  <c r="AT20" i="37"/>
  <c r="AT215" i="37"/>
  <c r="AT136" i="37"/>
  <c r="AT116" i="37"/>
  <c r="BA105" i="37"/>
  <c r="AT131" i="37"/>
  <c r="BA20" i="37"/>
  <c r="BA136" i="37"/>
  <c r="BA279" i="37"/>
  <c r="AT141" i="37"/>
  <c r="BA141" i="37"/>
  <c r="BA207" i="37"/>
  <c r="AT89" i="37"/>
  <c r="BA197" i="37"/>
  <c r="AT279" i="37"/>
  <c r="AT28" i="37"/>
  <c r="AT207" i="37"/>
  <c r="AT91" i="37"/>
  <c r="BA89" i="37"/>
  <c r="AT70" i="37"/>
  <c r="BA206" i="37"/>
  <c r="BA28" i="37"/>
  <c r="BA91" i="37"/>
  <c r="AT197" i="37"/>
  <c r="BA70" i="37"/>
  <c r="AT92" i="37"/>
  <c r="BA17" i="37"/>
  <c r="BA262" i="37"/>
  <c r="AT296" i="37"/>
  <c r="AT17" i="37"/>
  <c r="AT282" i="37"/>
  <c r="AT33" i="37"/>
  <c r="BA296" i="37"/>
  <c r="BA282" i="37"/>
  <c r="BA33" i="37"/>
  <c r="AT59" i="37"/>
  <c r="BA200" i="37"/>
  <c r="BA59" i="37"/>
  <c r="AT200" i="37"/>
  <c r="AT263" i="37"/>
  <c r="BA263" i="37"/>
  <c r="BA49" i="37"/>
  <c r="AT258" i="37"/>
  <c r="AT294" i="37"/>
  <c r="AT49" i="37"/>
  <c r="BA258" i="37"/>
  <c r="BA294" i="3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Petar Tasić</author>
  </authors>
  <commentList>
    <comment ref="G2" authorId="0" shapeId="0" xr:uid="{80011AF6-80E0-4F00-B68D-0B77BF4CD9E2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ground
- basement</t>
        </r>
      </text>
    </comment>
    <comment ref="K2" authorId="0" shapeId="0" xr:uid="{5527D728-0DA5-4D59-B6D4-C553B3043D55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-Y - has
-N - does not have</t>
        </r>
      </text>
    </comment>
    <comment ref="O2" authorId="0" shapeId="0" xr:uid="{A0909B66-A3EC-4ED4-A0C1-E819A6D7395B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sloped
- flat</t>
        </r>
      </text>
    </comment>
    <comment ref="P2" authorId="0" shapeId="0" xr:uid="{A136AB2B-9862-4945-B5C1-99AD22A9A622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-Y - has
-N - does not have</t>
        </r>
      </text>
    </comment>
    <comment ref="Q2" authorId="0" shapeId="0" xr:uid="{C7749EF6-EFC8-4585-93CE-69CC70838593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individual
- DH</t>
        </r>
      </text>
    </comment>
    <comment ref="R2" authorId="0" shapeId="0" xr:uid="{87DA42E8-223B-4907-9479-9C3664D95D40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District heating
- Firewood
- Coal
- Pellets
- Natural gas
- LNG
- Woodchips
- Electricity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Petar Tasić</author>
  </authors>
  <commentList>
    <comment ref="G17" authorId="0" shapeId="0" xr:uid="{6ED3F9D9-5BA7-492B-B5D8-01B686AB0258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ρ=455 kg/m3</t>
        </r>
      </text>
    </comment>
  </commentList>
</comments>
</file>

<file path=xl/sharedStrings.xml><?xml version="1.0" encoding="utf-8"?>
<sst xmlns="http://schemas.openxmlformats.org/spreadsheetml/2006/main" count="2584" uniqueCount="421">
  <si>
    <t>Number</t>
  </si>
  <si>
    <t>LOCATION DATA</t>
  </si>
  <si>
    <t>BUILDING GEOMETRY</t>
  </si>
  <si>
    <t>ENERGY NEEDS AND SAVINGS</t>
  </si>
  <si>
    <r>
      <t>CO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EMISSION</t>
    </r>
  </si>
  <si>
    <r>
      <t>SO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EMISSION</t>
    </r>
  </si>
  <si>
    <t>NOx EMISSION</t>
  </si>
  <si>
    <t>Investements</t>
  </si>
  <si>
    <t>U-values, current condition</t>
  </si>
  <si>
    <t>U-values, after insulation</t>
  </si>
  <si>
    <t>MFAB volume
Ve</t>
  </si>
  <si>
    <t>No of storeys</t>
  </si>
  <si>
    <t>Akuk</t>
  </si>
  <si>
    <t>H</t>
  </si>
  <si>
    <t>Volume V</t>
  </si>
  <si>
    <t>City</t>
  </si>
  <si>
    <t>Address</t>
  </si>
  <si>
    <t>Ground area</t>
  </si>
  <si>
    <t>Heated area</t>
  </si>
  <si>
    <t xml:space="preserve">Ground circumference </t>
  </si>
  <si>
    <t>Type of floor construction</t>
  </si>
  <si>
    <t>Total number of storeys</t>
  </si>
  <si>
    <t>Height</t>
  </si>
  <si>
    <t>Area of outer walls</t>
  </si>
  <si>
    <t>Outer walls insulation</t>
  </si>
  <si>
    <t>Total area of windows and doors</t>
  </si>
  <si>
    <r>
      <t xml:space="preserve">Total area of
</t>
    </r>
    <r>
      <rPr>
        <b/>
        <sz val="10"/>
        <color theme="1"/>
        <rFont val="Calibri"/>
        <family val="2"/>
        <scheme val="minor"/>
      </rPr>
      <t>PVC</t>
    </r>
    <r>
      <rPr>
        <sz val="10"/>
        <color theme="1"/>
        <rFont val="Calibri"/>
        <family val="2"/>
        <scheme val="minor"/>
      </rPr>
      <t xml:space="preserve">
windows and doorsa</t>
    </r>
  </si>
  <si>
    <t>Roof/ceiling area</t>
  </si>
  <si>
    <t>Type of roof</t>
  </si>
  <si>
    <t>Roof insulation</t>
  </si>
  <si>
    <t>Heating system</t>
  </si>
  <si>
    <t>Primarly energy source</t>
  </si>
  <si>
    <t>Heat required in current state of building</t>
  </si>
  <si>
    <t>Specific heat required in current condition of building</t>
  </si>
  <si>
    <t>Heat required in after insulation of outer walls</t>
  </si>
  <si>
    <t>Potential saving after insulation of outer walls</t>
  </si>
  <si>
    <t>Heat required in after insulation of roof/ceiling</t>
  </si>
  <si>
    <t>Potential saving after insulation of roof/ceiling</t>
  </si>
  <si>
    <t xml:space="preserve">Heat required in after replacement of windows and doors </t>
  </si>
  <si>
    <t>Potential saving after replacement of widows and doors</t>
  </si>
  <si>
    <t>Heat required in after insulation of floors</t>
  </si>
  <si>
    <t>Potential saving after insulation of floors</t>
  </si>
  <si>
    <t>Potential saving after all architectural  measures</t>
  </si>
  <si>
    <t xml:space="preserve">Heat required after all architectural measures </t>
  </si>
  <si>
    <t>Specific heat required after all architectural measures</t>
  </si>
  <si>
    <t>Total savings by architectural measures</t>
  </si>
  <si>
    <t>Emission in current state of building</t>
  </si>
  <si>
    <t>Reduction after insulation of outer walls</t>
  </si>
  <si>
    <t>Reduction after insulation of roof/ceiling</t>
  </si>
  <si>
    <t>Reduction after replacement of widows and doors</t>
  </si>
  <si>
    <t>Reduction after insulation of floors</t>
  </si>
  <si>
    <t>Reduction after all measures</t>
  </si>
  <si>
    <t>Emission after all measures</t>
  </si>
  <si>
    <t>Wall insulation</t>
  </si>
  <si>
    <t>Roof/ceiling insulation</t>
  </si>
  <si>
    <t>Windows replacement</t>
  </si>
  <si>
    <t>Floor insulation</t>
  </si>
  <si>
    <t>Total investment</t>
  </si>
  <si>
    <t>U-wall</t>
  </si>
  <si>
    <t>U-windows</t>
  </si>
  <si>
    <t>U-floor</t>
  </si>
  <si>
    <t>U-roof</t>
  </si>
  <si>
    <t>Qtr.req</t>
  </si>
  <si>
    <t>Qtr. Ins wall</t>
  </si>
  <si>
    <t>Qtr. Ins roof</t>
  </si>
  <si>
    <t>Qtr. Ins win</t>
  </si>
  <si>
    <t>Qtr. Ins floor</t>
  </si>
  <si>
    <t>Qtr.potr</t>
  </si>
  <si>
    <t>Qtr. Iz zid</t>
  </si>
  <si>
    <t>Qtr. Iz tav</t>
  </si>
  <si>
    <t>Qtr. Iz proz</t>
  </si>
  <si>
    <t>Qtr. Iz pod</t>
  </si>
  <si>
    <r>
      <t>m</t>
    </r>
    <r>
      <rPr>
        <vertAlign val="superscript"/>
        <sz val="10"/>
        <color theme="1"/>
        <rFont val="Calibri"/>
        <family val="2"/>
        <scheme val="minor"/>
      </rPr>
      <t>2</t>
    </r>
  </si>
  <si>
    <t>m</t>
  </si>
  <si>
    <t>kWh/year</t>
  </si>
  <si>
    <r>
      <t>kWh/m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year</t>
    </r>
  </si>
  <si>
    <t>%</t>
  </si>
  <si>
    <t>t/year</t>
  </si>
  <si>
    <t>EUR</t>
  </si>
  <si>
    <r>
      <t>W/m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K</t>
    </r>
  </si>
  <si>
    <r>
      <t>m</t>
    </r>
    <r>
      <rPr>
        <vertAlign val="superscript"/>
        <sz val="10"/>
        <color theme="1"/>
        <rFont val="Calibri"/>
        <family val="2"/>
        <scheme val="minor"/>
      </rPr>
      <t>3</t>
    </r>
  </si>
  <si>
    <t>kWh/god</t>
  </si>
  <si>
    <t>Budapest</t>
  </si>
  <si>
    <t>Apáthy István utca 10; Szigony utca 34</t>
  </si>
  <si>
    <t>Ground</t>
  </si>
  <si>
    <t>N</t>
  </si>
  <si>
    <t>Sloped</t>
  </si>
  <si>
    <t>Individual</t>
  </si>
  <si>
    <t>Natural gas</t>
  </si>
  <si>
    <t>Apáthy István utca 12</t>
  </si>
  <si>
    <t>Basement</t>
  </si>
  <si>
    <t>Apáthy István utca 14</t>
  </si>
  <si>
    <t>Balassa utca 1; Tömő utca 23C</t>
  </si>
  <si>
    <t>Baross utca 91</t>
  </si>
  <si>
    <t>District heating</t>
  </si>
  <si>
    <t>Baross utca 93</t>
  </si>
  <si>
    <t>Baross utca 101</t>
  </si>
  <si>
    <t>Y</t>
  </si>
  <si>
    <t>Flat</t>
  </si>
  <si>
    <t>Baross utca 101A</t>
  </si>
  <si>
    <t>Baross utca 103</t>
  </si>
  <si>
    <t>Baross utca 103A, 103B</t>
  </si>
  <si>
    <t>Baross utca 105</t>
  </si>
  <si>
    <t>Baross utca 107</t>
  </si>
  <si>
    <t>Baross utca 109</t>
  </si>
  <si>
    <t>Baross utca 111</t>
  </si>
  <si>
    <t>Baross utca 111A, 111B</t>
  </si>
  <si>
    <t>Baross utca 112; Szigetváry utca 10B</t>
  </si>
  <si>
    <t>Baross utca 113</t>
  </si>
  <si>
    <t>Baross utca 113A, 113B</t>
  </si>
  <si>
    <t>Baross utca 114</t>
  </si>
  <si>
    <t>Baross utca 115</t>
  </si>
  <si>
    <t>Baross utca 116</t>
  </si>
  <si>
    <t>Baross utca 117</t>
  </si>
  <si>
    <t>Baross utca 118; Kálvária tér 24</t>
  </si>
  <si>
    <t>Baross utca 119A, 119B</t>
  </si>
  <si>
    <t>Baross utca 122</t>
  </si>
  <si>
    <t>Baross utca 123</t>
  </si>
  <si>
    <t>Baross utca 124</t>
  </si>
  <si>
    <t>Baross utca 125</t>
  </si>
  <si>
    <t>Baross utca 126</t>
  </si>
  <si>
    <t>Baross utca 127; Szeszgyár utca 1</t>
  </si>
  <si>
    <t>Baross utca 128</t>
  </si>
  <si>
    <t>Baross utca 131</t>
  </si>
  <si>
    <t>Baross utca 135A, 135B; Csobánc utca 6</t>
  </si>
  <si>
    <t>Csobánc utca 4</t>
  </si>
  <si>
    <t>Csobánc utca 8</t>
  </si>
  <si>
    <t>Csobánc utca 9; Szeszgyár utca 6-8</t>
  </si>
  <si>
    <t>Csobánc utca 11</t>
  </si>
  <si>
    <t>Dankó utca 29</t>
  </si>
  <si>
    <t>Dankó utca 30</t>
  </si>
  <si>
    <t>Dankó utca 32</t>
  </si>
  <si>
    <t>Dankó utca 33/ A-B</t>
  </si>
  <si>
    <t>Dankó utca 34</t>
  </si>
  <si>
    <t>Dankó utca 36</t>
  </si>
  <si>
    <t>Dankó utca 38</t>
  </si>
  <si>
    <t>Dankó utca 40</t>
  </si>
  <si>
    <t>Dankó utca 42</t>
  </si>
  <si>
    <t>Dankó utca 44; Kálvária tér 22</t>
  </si>
  <si>
    <t>Diószegi Sámuel utca 7</t>
  </si>
  <si>
    <t>Diószegi Sámuel utca 9B; Kőris utca 16</t>
  </si>
  <si>
    <t>Diószegi Sámuel utca 11; Kőris utca 15</t>
  </si>
  <si>
    <t>Diószegi Sámuel utca 12</t>
  </si>
  <si>
    <t>Diószegi Sámuel utca 13</t>
  </si>
  <si>
    <t>Diószegi Sámuel utca 14</t>
  </si>
  <si>
    <t>Diószegi Sámuel utca 16</t>
  </si>
  <si>
    <t>Diószegi Sámuel utca 20</t>
  </si>
  <si>
    <t>Diószegi Sámuel utca 34</t>
  </si>
  <si>
    <t>Diószegi Sámuel utca 36/ A</t>
  </si>
  <si>
    <t>Diószegi Sámuel utca 44/ A-B</t>
  </si>
  <si>
    <t>Diószegi Sámuel utca 46</t>
  </si>
  <si>
    <t>Diószegi Sámuel utca 48; Rozgonyi utca 2-6</t>
  </si>
  <si>
    <t>Diószegi Sámuel utca 50; Rozgonyi utca 1</t>
  </si>
  <si>
    <t>Dobozi utca 25</t>
  </si>
  <si>
    <t>Dobozi utca 27</t>
  </si>
  <si>
    <t>Dobozi utca 29</t>
  </si>
  <si>
    <t>Dobozi utca 31</t>
  </si>
  <si>
    <t>Dobozi utca 33</t>
  </si>
  <si>
    <t>Dobozi utca 35</t>
  </si>
  <si>
    <t>Dobozi utca 37</t>
  </si>
  <si>
    <t>Dobozi utca 39</t>
  </si>
  <si>
    <t>Dobozi utca 41</t>
  </si>
  <si>
    <t>Dobozi utca 43</t>
  </si>
  <si>
    <t>Dobozi utca 45</t>
  </si>
  <si>
    <t>Dobozi utca 49</t>
  </si>
  <si>
    <t>Dobozi utca 51</t>
  </si>
  <si>
    <t>Dobozi utca 53</t>
  </si>
  <si>
    <t>Dugonics utca 1; Illés utca 38</t>
  </si>
  <si>
    <t>Dugonics utca 2A; Illés utca 36</t>
  </si>
  <si>
    <t>Dugonics utca 3</t>
  </si>
  <si>
    <t>Dugonics utca 4</t>
  </si>
  <si>
    <t>Dugonics utca 5</t>
  </si>
  <si>
    <t>Dugonics utca 6; Kálvária utca 25-27</t>
  </si>
  <si>
    <t>Dugonics utca 7</t>
  </si>
  <si>
    <t>Dugonics utca 8; Kálvária utca 28</t>
  </si>
  <si>
    <t>Dugonics utca 10</t>
  </si>
  <si>
    <t>Dugonics utca 12/ A</t>
  </si>
  <si>
    <t>Dugonics utca 13</t>
  </si>
  <si>
    <t>Dugonics utca 14</t>
  </si>
  <si>
    <t>Dugonics utca 15</t>
  </si>
  <si>
    <t>Dugonics utca 16</t>
  </si>
  <si>
    <t>Dugonics utca 18; Diószegi Sámuel utca 15</t>
  </si>
  <si>
    <t>Dugonics utca 23</t>
  </si>
  <si>
    <t>Dugonics utca 25</t>
  </si>
  <si>
    <t>Dugonics utca 27; Diószegi Sámuel utca 17A</t>
  </si>
  <si>
    <t>Fűvészkert utca 4</t>
  </si>
  <si>
    <t>Fűvészkert utca 6</t>
  </si>
  <si>
    <t>Fűvészkert utca 8</t>
  </si>
  <si>
    <t>Fűvészkert utca 9</t>
  </si>
  <si>
    <t>Illés utca 2; Kálvária tér 3</t>
  </si>
  <si>
    <t>Illés utca 4</t>
  </si>
  <si>
    <t>Illés utca 12</t>
  </si>
  <si>
    <t>Illés utca 14</t>
  </si>
  <si>
    <t>Illés utca 16</t>
  </si>
  <si>
    <t>Illés utca 17</t>
  </si>
  <si>
    <t>Illés utca 18</t>
  </si>
  <si>
    <t>Illés utca 19</t>
  </si>
  <si>
    <t>Illés utca 20</t>
  </si>
  <si>
    <t>Illés utca 22</t>
  </si>
  <si>
    <t>Illés utca 24</t>
  </si>
  <si>
    <t>Illés utca 26</t>
  </si>
  <si>
    <t>Illés utca 28-30/ A</t>
  </si>
  <si>
    <t>Illés utca 34</t>
  </si>
  <si>
    <t>Jázmin utca 16/ A-B</t>
  </si>
  <si>
    <t>Kálvária tér 6; Kálvária utca 1</t>
  </si>
  <si>
    <t>Kálvária tér 2</t>
  </si>
  <si>
    <t>Kálvária tér 4</t>
  </si>
  <si>
    <t>Kálvária tér 6</t>
  </si>
  <si>
    <t>Kálvária tér 8</t>
  </si>
  <si>
    <t>Kálvária tér 10</t>
  </si>
  <si>
    <t>Kálvária tér 11</t>
  </si>
  <si>
    <t>Kálvária tér 12; Diószegi Sámuel utca 1</t>
  </si>
  <si>
    <t>Kálvária tér 13; Csobánc utca 2</t>
  </si>
  <si>
    <t>Kálvária tér 14</t>
  </si>
  <si>
    <t>Kálvária tér 15; Baross utca 121</t>
  </si>
  <si>
    <t>Kálvária tér 17</t>
  </si>
  <si>
    <t>Kálvária tér 20</t>
  </si>
  <si>
    <t>Kálvária tér 21</t>
  </si>
  <si>
    <t>Kálvária tér 23</t>
  </si>
  <si>
    <t>Kálvária utca 1</t>
  </si>
  <si>
    <t>Kálvária utca 3</t>
  </si>
  <si>
    <t xml:space="preserve">Kálvária utca 4-6 </t>
  </si>
  <si>
    <t>Kálvária utca 5</t>
  </si>
  <si>
    <t>Kálvária utca 7</t>
  </si>
  <si>
    <t>Kálvária utca 8</t>
  </si>
  <si>
    <t>Kálvária utca 10</t>
  </si>
  <si>
    <t>Kálvária utca 17</t>
  </si>
  <si>
    <t>Kálvária utca 21/A-B</t>
  </si>
  <si>
    <t>Kálvária utca 24</t>
  </si>
  <si>
    <t>Kálvária utca 26</t>
  </si>
  <si>
    <t>Kálvária utca 29; Illés utca 30B</t>
  </si>
  <si>
    <t>Karácsony Sándor utca 14; Magdolna utca 39</t>
  </si>
  <si>
    <t>Karácsony Sándor utca 18</t>
  </si>
  <si>
    <t>Karácsony Sándor utca 20</t>
  </si>
  <si>
    <t>Karácsony Sándor utca 21; Magdolna utca 37</t>
  </si>
  <si>
    <t>Karácsony Sándor utca 22</t>
  </si>
  <si>
    <t>Karácsony Sándor utca 23</t>
  </si>
  <si>
    <t>Karácsony Sándor utca 24</t>
  </si>
  <si>
    <t>Karácsony Sándor utca 25</t>
  </si>
  <si>
    <t>Karácsony Sándor utca 26</t>
  </si>
  <si>
    <t>Karácsony Sándor utca 27</t>
  </si>
  <si>
    <t>Karácsony Sándor utca 28-30; Kálvária tér 18</t>
  </si>
  <si>
    <t>Karácsony Sándor utca 31- 33</t>
  </si>
  <si>
    <t>Karácsony Sándor utca 37; Kálvária tér 19</t>
  </si>
  <si>
    <t>Korányi Sándor utca 4; Illés utca 40</t>
  </si>
  <si>
    <t>Korányi Sándor utca 6</t>
  </si>
  <si>
    <t>Korányi Sándor utca 8/ A-B</t>
  </si>
  <si>
    <t>Korányi Sándor utca 10</t>
  </si>
  <si>
    <t>Korányi Sándor utca 12</t>
  </si>
  <si>
    <t>Korányi Sándor utca 18</t>
  </si>
  <si>
    <t>Korányi Sándor utca 28</t>
  </si>
  <si>
    <t>Korányi Sándor utca 30; Diószegi Sámuel utca 17B</t>
  </si>
  <si>
    <t>Kőris utca 1-3/ A</t>
  </si>
  <si>
    <t>Kőris utca 2</t>
  </si>
  <si>
    <t>Kőris utca 3B; Kálvária utca 13</t>
  </si>
  <si>
    <t>Kőris utca 4/ A</t>
  </si>
  <si>
    <t>Kőris utca 5/ B</t>
  </si>
  <si>
    <t>Kőris utca 6; Kálvária utca 12</t>
  </si>
  <si>
    <t>Kőris utca 8</t>
  </si>
  <si>
    <t>Kőris utca 9</t>
  </si>
  <si>
    <t>Kőris utca 10</t>
  </si>
  <si>
    <t>Kőris utca 11</t>
  </si>
  <si>
    <t>Kőris utca 12</t>
  </si>
  <si>
    <t>Kőris utca 13</t>
  </si>
  <si>
    <t>Kőris utca 14</t>
  </si>
  <si>
    <t>Kőris utca 17A; Diószegi Sámuel utca 10A</t>
  </si>
  <si>
    <t>Kőris utca 19</t>
  </si>
  <si>
    <t>Kőris utca 21</t>
  </si>
  <si>
    <t>Kőris utca 24</t>
  </si>
  <si>
    <t>Kőris utca 26</t>
  </si>
  <si>
    <t>Kőris utca 28</t>
  </si>
  <si>
    <t>Kőris utca 23- 29</t>
  </si>
  <si>
    <t>Kőris utca 30</t>
  </si>
  <si>
    <t>Kőris utca 31</t>
  </si>
  <si>
    <t>Kőris utca 33</t>
  </si>
  <si>
    <t>Kőris utca 37</t>
  </si>
  <si>
    <t>Kőris utca 39; Orczy út 39</t>
  </si>
  <si>
    <t>Lippa utca 1; Práter utca 65</t>
  </si>
  <si>
    <t>Losonci tér 2</t>
  </si>
  <si>
    <t>Losonci tér 3</t>
  </si>
  <si>
    <t>Losonci tér 4</t>
  </si>
  <si>
    <t>Losonci tér 5</t>
  </si>
  <si>
    <t>Szigony utca 16b; Lósy Imre utca 1</t>
  </si>
  <si>
    <t>Lósy Imre utca 2; Molnár Ferenc tér 1; Práter utca 59; Szigony utca 16a</t>
  </si>
  <si>
    <t>Lósy Imre utca 6; Lippa utca 2; Molnár Ferenc tér 4; Práter utca 63</t>
  </si>
  <si>
    <t>Lujza utca 15</t>
  </si>
  <si>
    <t>Lujza utca 17</t>
  </si>
  <si>
    <t>Lujza utca 19</t>
  </si>
  <si>
    <t>Lujza utca 20</t>
  </si>
  <si>
    <t>Lujza utca 21</t>
  </si>
  <si>
    <t>Lujza utca 22</t>
  </si>
  <si>
    <t>Lujza utca 23</t>
  </si>
  <si>
    <t>Lujza utca 25</t>
  </si>
  <si>
    <t>Lujza utca 26</t>
  </si>
  <si>
    <t>Lujza utca 27- 29</t>
  </si>
  <si>
    <t>Lujza utca 30</t>
  </si>
  <si>
    <t>Lujza utca 31; Kálvária tér 16</t>
  </si>
  <si>
    <t>Lujza utca 34</t>
  </si>
  <si>
    <t>Lujza utca 36</t>
  </si>
  <si>
    <t>Lujza utca 38</t>
  </si>
  <si>
    <t>Lujza utca 40; Baross utca 120</t>
  </si>
  <si>
    <t>Magdolna utca 27</t>
  </si>
  <si>
    <t>Magdolna utca 29</t>
  </si>
  <si>
    <t>Magdolna utca 31</t>
  </si>
  <si>
    <t>Magdolna utca 33</t>
  </si>
  <si>
    <t>Magdolna utca 35</t>
  </si>
  <si>
    <t>Magdolna utca 41</t>
  </si>
  <si>
    <t>Magdolna utca 43; Lujza utca 13</t>
  </si>
  <si>
    <t>Magdolna utca 45; Lujza utca 18</t>
  </si>
  <si>
    <t>Magdolna utca 47</t>
  </si>
  <si>
    <t>Magdolna utca 49</t>
  </si>
  <si>
    <t>Magdolna utca 51</t>
  </si>
  <si>
    <t>Magdolna utca 53; Dobozi utca 23</t>
  </si>
  <si>
    <t>Molnár Ferenc tér 2</t>
  </si>
  <si>
    <t>Molnár Ferenc tér 3</t>
  </si>
  <si>
    <t>Orczy tér 4/ A</t>
  </si>
  <si>
    <t>Orczy tér 4/ C</t>
  </si>
  <si>
    <t>Orczy út 7; Rozgonyi utca 3</t>
  </si>
  <si>
    <t>Orczy út 11- 15</t>
  </si>
  <si>
    <t>Orczy út 17- 19</t>
  </si>
  <si>
    <t>Orczy út 21- 23</t>
  </si>
  <si>
    <t>Orczy út 25</t>
  </si>
  <si>
    <t>Orczy út 27; Sárkány utca 15</t>
  </si>
  <si>
    <t>Orczy út 29; Sárkány utca 16</t>
  </si>
  <si>
    <t>Orczy út 31</t>
  </si>
  <si>
    <t>Orczy út 35</t>
  </si>
  <si>
    <t>Orczy út 37</t>
  </si>
  <si>
    <t>Orczy út 41; Kőris utca 32</t>
  </si>
  <si>
    <t>Orczy út 43; Visi Imre utca 15</t>
  </si>
  <si>
    <t>Orczy út 45; Visi Imre utca 16</t>
  </si>
  <si>
    <t>Práter utca 52</t>
  </si>
  <si>
    <t>Práter utca 54; Losonci tér 6</t>
  </si>
  <si>
    <t>Práter utca 56; Losonci tér 7</t>
  </si>
  <si>
    <t>Práter utca 58</t>
  </si>
  <si>
    <t>Práter utca 60</t>
  </si>
  <si>
    <t>Práter utca 67; Fűvészkert utca 1</t>
  </si>
  <si>
    <t>Práter utca 69; Fűvészkert utca 2</t>
  </si>
  <si>
    <t>Práter utca 71</t>
  </si>
  <si>
    <t>Práter utca 73</t>
  </si>
  <si>
    <t>Práter utca 75</t>
  </si>
  <si>
    <t>Rozgonyi utca 8; Orczy út 9</t>
  </si>
  <si>
    <t>Sárkány utca 1; Diószegi Sámuel utca 32</t>
  </si>
  <si>
    <t>Sárkány utca 3</t>
  </si>
  <si>
    <t>Sárkány utca 4</t>
  </si>
  <si>
    <t>Sárkány utca 6-10</t>
  </si>
  <si>
    <t>Sárkány utca 7-9</t>
  </si>
  <si>
    <t>Sárkány utca 11</t>
  </si>
  <si>
    <t>Sárkány utca 13</t>
  </si>
  <si>
    <t>Sárkány utca 14</t>
  </si>
  <si>
    <t>Sárkány utca 16/A-B</t>
  </si>
  <si>
    <t>Szeszgyár utca 2A; Baross utca 129</t>
  </si>
  <si>
    <t>Szeszgyár utca 3</t>
  </si>
  <si>
    <t>Szeszgyár utca 5; Csobánc utca 10</t>
  </si>
  <si>
    <t>Szeszgyár utca 7; Csobánc utca 7</t>
  </si>
  <si>
    <t>Szeszgyár utca 9</t>
  </si>
  <si>
    <t>Szeszgyár utca 10</t>
  </si>
  <si>
    <t>Szeszgyár utca 11</t>
  </si>
  <si>
    <t>Szigetváry utca 2; Magdolna utca 25</t>
  </si>
  <si>
    <t>Szigetváry utca 4</t>
  </si>
  <si>
    <t>Szigetváry utca 6a</t>
  </si>
  <si>
    <t>Szigony utca 2</t>
  </si>
  <si>
    <t>Szigony utca 2A, 2B</t>
  </si>
  <si>
    <t>Szigony utca 4</t>
  </si>
  <si>
    <t>Szigony utca 6</t>
  </si>
  <si>
    <t>Szigony utca 8</t>
  </si>
  <si>
    <t>Szigony utca 10</t>
  </si>
  <si>
    <t>Szigony utca 12</t>
  </si>
  <si>
    <t>Tömő utca 31</t>
  </si>
  <si>
    <t>Tömő utca 32-38</t>
  </si>
  <si>
    <t>Tömő utca 33B; Fűvészkert utca 7</t>
  </si>
  <si>
    <t>Tömő utca 40- 46</t>
  </si>
  <si>
    <t>Tömő utca 48- 54</t>
  </si>
  <si>
    <t>Tömő utca 56; Fűvészkert utca 10</t>
  </si>
  <si>
    <t>Tömő utca 58</t>
  </si>
  <si>
    <t>Tömő utca 60</t>
  </si>
  <si>
    <t>Tömő utca 62</t>
  </si>
  <si>
    <t>Tömő utca 64; Illés utca 23</t>
  </si>
  <si>
    <t>Visi Imre utca 2; Szeszgyár utca 12</t>
  </si>
  <si>
    <t>Visi Imre utca 4</t>
  </si>
  <si>
    <t>Visi Imre utca 7</t>
  </si>
  <si>
    <t>Visi Imre utca 8</t>
  </si>
  <si>
    <t>Visi Imre utca 9</t>
  </si>
  <si>
    <t>Visi Imre utca 10</t>
  </si>
  <si>
    <t>Visi Imre utca 11</t>
  </si>
  <si>
    <t>Visi Imre utca 12</t>
  </si>
  <si>
    <t>Visi Imre utca 13</t>
  </si>
  <si>
    <t>Visi Imre utca 14</t>
  </si>
  <si>
    <t>Unit prices for EE measures</t>
  </si>
  <si>
    <t>Measure</t>
  </si>
  <si>
    <t>Price</t>
  </si>
  <si>
    <t>Unit</t>
  </si>
  <si>
    <t>Outer walls</t>
  </si>
  <si>
    <r>
      <t>EUR/m</t>
    </r>
    <r>
      <rPr>
        <vertAlign val="superscript"/>
        <sz val="11"/>
        <color theme="1"/>
        <rFont val="Calibri"/>
        <family val="2"/>
        <scheme val="minor"/>
      </rPr>
      <t>2</t>
    </r>
  </si>
  <si>
    <t>Replacement of windows</t>
  </si>
  <si>
    <t>Insulation of the unheated basement ceiling</t>
  </si>
  <si>
    <t>Energy prices</t>
  </si>
  <si>
    <t>Energy source</t>
  </si>
  <si>
    <t>Price per kWh</t>
  </si>
  <si>
    <t>Price per unit</t>
  </si>
  <si>
    <t>Lower heating value</t>
  </si>
  <si>
    <t>EUR/kWh</t>
  </si>
  <si>
    <t>-</t>
  </si>
  <si>
    <t>Firewood</t>
  </si>
  <si>
    <t>EUR/m</t>
  </si>
  <si>
    <t>kWh/m</t>
  </si>
  <si>
    <t>Coal</t>
  </si>
  <si>
    <t>EUR/t</t>
  </si>
  <si>
    <t>kWh/t</t>
  </si>
  <si>
    <t>Pellets</t>
  </si>
  <si>
    <t>EUR/Sm3</t>
  </si>
  <si>
    <t>kWh/Sm3</t>
  </si>
  <si>
    <t>LNG</t>
  </si>
  <si>
    <t>EUR/l</t>
  </si>
  <si>
    <t>kWh/l</t>
  </si>
  <si>
    <t>Fuel oil</t>
  </si>
  <si>
    <t>Woodchips</t>
  </si>
  <si>
    <t>kWh/kg</t>
  </si>
  <si>
    <t>Electricity</t>
  </si>
  <si>
    <r>
      <t>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EMISSION</t>
    </r>
  </si>
  <si>
    <t>Emission coefficient</t>
  </si>
  <si>
    <r>
      <t>kgCO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charset val="238"/>
        <scheme val="minor"/>
      </rPr>
      <t>/kWh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</si>
</sst>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K_M_-;\-* #,##0.00\ _K_M_-;_-* &quot;-&quot;??\ _K_M_-;_-@_-"/>
    <numFmt numFmtId="165" formatCode="_-* #,##0.00\ _k_n_-;\-* #,##0.00\ _k_n_-;_-* &quot;-&quot;??\ _k_n_-;_-@_-"/>
    <numFmt numFmtId="166" formatCode="#,##0.00_ ;\-#,##0.00\ "/>
    <numFmt numFmtId="167" formatCode="#,##0_ ;\-#,##0\ "/>
    <numFmt numFmtId="168" formatCode="#,##0.0000"/>
    <numFmt numFmtId="169" formatCode="0.00000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 tint="-0.249977111117893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1F3FF"/>
        <bgColor indexed="64"/>
      </patternFill>
    </fill>
    <fill>
      <patternFill patternType="solid">
        <fgColor rgb="FFABE9FF"/>
        <bgColor indexed="64"/>
      </patternFill>
    </fill>
    <fill>
      <patternFill patternType="solid">
        <fgColor rgb="FF47CFFF"/>
        <bgColor indexed="64"/>
      </patternFill>
    </fill>
    <fill>
      <patternFill patternType="solid">
        <fgColor rgb="FFD9C6E0"/>
        <bgColor indexed="64"/>
      </patternFill>
    </fill>
    <fill>
      <patternFill patternType="solid">
        <fgColor rgb="FFC9AED2"/>
        <bgColor indexed="64"/>
      </patternFill>
    </fill>
    <fill>
      <patternFill patternType="solid">
        <fgColor rgb="FFBC9A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F9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CC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90">
    <xf numFmtId="0" fontId="0" fillId="0" borderId="0" xfId="0"/>
    <xf numFmtId="4" fontId="2" fillId="0" borderId="0" xfId="0" applyNumberFormat="1" applyFont="1" applyAlignment="1">
      <alignment horizontal="center" vertical="center" wrapText="1"/>
    </xf>
    <xf numFmtId="1" fontId="2" fillId="0" borderId="0" xfId="2" applyNumberFormat="1" applyFont="1" applyAlignment="1">
      <alignment horizontal="center" vertical="center"/>
    </xf>
    <xf numFmtId="4" fontId="2" fillId="0" borderId="0" xfId="2" applyNumberFormat="1" applyFont="1" applyAlignment="1">
      <alignment horizontal="center" vertical="center"/>
    </xf>
    <xf numFmtId="4" fontId="2" fillId="0" borderId="0" xfId="2" applyNumberFormat="1" applyFont="1" applyFill="1" applyAlignment="1">
      <alignment horizontal="center" vertical="center"/>
    </xf>
    <xf numFmtId="4" fontId="3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4" fontId="8" fillId="6" borderId="1" xfId="0" applyNumberFormat="1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center" vertical="center" wrapText="1"/>
    </xf>
    <xf numFmtId="4" fontId="8" fillId="9" borderId="1" xfId="0" applyNumberFormat="1" applyFont="1" applyFill="1" applyBorder="1" applyAlignment="1">
      <alignment horizontal="center" vertical="center" wrapText="1"/>
    </xf>
    <xf numFmtId="4" fontId="8" fillId="10" borderId="1" xfId="0" applyNumberFormat="1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horizontal="center" vertical="center" wrapText="1"/>
    </xf>
    <xf numFmtId="4" fontId="8" fillId="14" borderId="1" xfId="0" applyNumberFormat="1" applyFont="1" applyFill="1" applyBorder="1" applyAlignment="1">
      <alignment horizontal="center" vertical="center" wrapText="1"/>
    </xf>
    <xf numFmtId="4" fontId="8" fillId="15" borderId="1" xfId="0" applyNumberFormat="1" applyFont="1" applyFill="1" applyBorder="1" applyAlignment="1">
      <alignment horizontal="center" vertical="center" wrapText="1"/>
    </xf>
    <xf numFmtId="4" fontId="8" fillId="7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/>
    </xf>
    <xf numFmtId="4" fontId="8" fillId="4" borderId="1" xfId="0" applyNumberFormat="1" applyFont="1" applyFill="1" applyBorder="1" applyAlignment="1">
      <alignment horizontal="center" vertical="center"/>
    </xf>
    <xf numFmtId="4" fontId="14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4" fontId="13" fillId="0" borderId="0" xfId="0" applyNumberFormat="1" applyFont="1" applyAlignment="1">
      <alignment horizontal="center" vertical="center" wrapText="1"/>
    </xf>
    <xf numFmtId="4" fontId="8" fillId="13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8" fillId="16" borderId="1" xfId="0" applyNumberFormat="1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vertical="center"/>
    </xf>
    <xf numFmtId="0" fontId="7" fillId="18" borderId="1" xfId="0" applyFont="1" applyFill="1" applyBorder="1" applyAlignment="1">
      <alignment horizontal="center" vertical="center"/>
    </xf>
    <xf numFmtId="0" fontId="0" fillId="18" borderId="1" xfId="0" applyFill="1" applyBorder="1" applyAlignment="1">
      <alignment vertical="center"/>
    </xf>
    <xf numFmtId="4" fontId="0" fillId="18" borderId="1" xfId="0" applyNumberFormat="1" applyFill="1" applyBorder="1" applyAlignment="1">
      <alignment horizontal="right" vertical="center"/>
    </xf>
    <xf numFmtId="0" fontId="7" fillId="20" borderId="2" xfId="0" applyFont="1" applyFill="1" applyBorder="1" applyAlignment="1">
      <alignment vertical="center"/>
    </xf>
    <xf numFmtId="0" fontId="0" fillId="20" borderId="1" xfId="0" applyFill="1" applyBorder="1" applyAlignment="1">
      <alignment vertical="center"/>
    </xf>
    <xf numFmtId="168" fontId="0" fillId="20" borderId="1" xfId="0" applyNumberFormat="1" applyFill="1" applyBorder="1" applyAlignment="1">
      <alignment horizontal="right" vertical="center"/>
    </xf>
    <xf numFmtId="4" fontId="9" fillId="20" borderId="2" xfId="0" applyNumberFormat="1" applyFont="1" applyFill="1" applyBorder="1" applyAlignment="1">
      <alignment horizontal="center" vertical="center"/>
    </xf>
    <xf numFmtId="0" fontId="9" fillId="20" borderId="2" xfId="0" applyFont="1" applyFill="1" applyBorder="1" applyAlignment="1">
      <alignment horizontal="center" vertical="center"/>
    </xf>
    <xf numFmtId="168" fontId="9" fillId="20" borderId="2" xfId="0" applyNumberFormat="1" applyFont="1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0" fillId="21" borderId="1" xfId="0" applyFill="1" applyBorder="1" applyAlignment="1">
      <alignment vertical="center"/>
    </xf>
    <xf numFmtId="169" fontId="0" fillId="21" borderId="1" xfId="0" applyNumberFormat="1" applyFill="1" applyBorder="1" applyAlignment="1">
      <alignment vertical="center"/>
    </xf>
    <xf numFmtId="4" fontId="8" fillId="2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left" vertical="center" wrapText="1"/>
    </xf>
    <xf numFmtId="166" fontId="3" fillId="0" borderId="1" xfId="3" applyNumberFormat="1" applyFont="1" applyFill="1" applyBorder="1" applyAlignment="1">
      <alignment horizontal="right" vertical="center" wrapText="1"/>
    </xf>
    <xf numFmtId="166" fontId="3" fillId="0" borderId="1" xfId="3" applyNumberFormat="1" applyFont="1" applyFill="1" applyBorder="1" applyAlignment="1">
      <alignment horizontal="center" vertical="center" wrapText="1"/>
    </xf>
    <xf numFmtId="167" fontId="3" fillId="0" borderId="1" xfId="3" applyNumberFormat="1" applyFont="1" applyBorder="1" applyAlignment="1">
      <alignment horizontal="center" vertical="center" wrapText="1"/>
    </xf>
    <xf numFmtId="166" fontId="3" fillId="0" borderId="1" xfId="3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2" applyNumberFormat="1" applyFont="1" applyBorder="1" applyAlignment="1">
      <alignment horizontal="right" vertical="center" wrapText="1"/>
    </xf>
    <xf numFmtId="4" fontId="3" fillId="0" borderId="1" xfId="2" applyNumberFormat="1" applyFont="1" applyFill="1" applyBorder="1" applyAlignment="1">
      <alignment horizontal="right" vertical="center" wrapText="1"/>
    </xf>
    <xf numFmtId="4" fontId="3" fillId="0" borderId="1" xfId="2" applyNumberFormat="1" applyFont="1" applyFill="1" applyBorder="1" applyAlignment="1">
      <alignment horizontal="right" vertical="center"/>
    </xf>
    <xf numFmtId="10" fontId="3" fillId="0" borderId="1" xfId="2" applyNumberFormat="1" applyFont="1" applyFill="1" applyBorder="1" applyAlignment="1">
      <alignment horizontal="right" vertical="center" wrapText="1"/>
    </xf>
    <xf numFmtId="0" fontId="18" fillId="0" borderId="0" xfId="0" applyFont="1"/>
    <xf numFmtId="3" fontId="3" fillId="11" borderId="1" xfId="2" applyNumberFormat="1" applyFont="1" applyFill="1" applyBorder="1" applyAlignment="1">
      <alignment horizontal="center" vertical="center"/>
    </xf>
    <xf numFmtId="4" fontId="3" fillId="0" borderId="0" xfId="0" applyNumberFormat="1" applyFont="1" applyAlignment="1">
      <alignment horizontal="center" vertical="center" wrapText="1"/>
    </xf>
    <xf numFmtId="4" fontId="3" fillId="0" borderId="0" xfId="2" applyNumberFormat="1" applyFont="1" applyFill="1" applyBorder="1" applyAlignment="1">
      <alignment horizontal="center" vertical="center"/>
    </xf>
    <xf numFmtId="4" fontId="3" fillId="0" borderId="0" xfId="2" applyNumberFormat="1" applyFont="1" applyAlignment="1">
      <alignment horizontal="center" vertical="center"/>
    </xf>
    <xf numFmtId="167" fontId="3" fillId="0" borderId="1" xfId="3" applyNumberFormat="1" applyFont="1" applyFill="1" applyBorder="1" applyAlignment="1">
      <alignment horizontal="center" vertical="center" wrapText="1"/>
    </xf>
    <xf numFmtId="3" fontId="3" fillId="0" borderId="1" xfId="2" applyNumberFormat="1" applyFont="1" applyFill="1" applyBorder="1" applyAlignment="1">
      <alignment horizontal="center" vertical="center"/>
    </xf>
    <xf numFmtId="4" fontId="3" fillId="0" borderId="0" xfId="2" applyNumberFormat="1" applyFont="1" applyFill="1" applyAlignment="1">
      <alignment horizontal="center" vertical="center"/>
    </xf>
    <xf numFmtId="4" fontId="8" fillId="0" borderId="4" xfId="0" applyNumberFormat="1" applyFont="1" applyBorder="1" applyAlignment="1">
      <alignment horizontal="center" vertical="center" wrapText="1"/>
    </xf>
    <xf numFmtId="4" fontId="8" fillId="0" borderId="5" xfId="0" applyNumberFormat="1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4" fontId="8" fillId="5" borderId="1" xfId="0" applyNumberFormat="1" applyFont="1" applyFill="1" applyBorder="1" applyAlignment="1">
      <alignment horizontal="center" vertical="center" wrapText="1"/>
    </xf>
    <xf numFmtId="4" fontId="8" fillId="6" borderId="4" xfId="0" applyNumberFormat="1" applyFont="1" applyFill="1" applyBorder="1" applyAlignment="1">
      <alignment horizontal="center" vertical="center" wrapText="1"/>
    </xf>
    <xf numFmtId="4" fontId="8" fillId="6" borderId="2" xfId="0" applyNumberFormat="1" applyFont="1" applyFill="1" applyBorder="1" applyAlignment="1">
      <alignment horizontal="center" vertical="center" wrapText="1"/>
    </xf>
    <xf numFmtId="4" fontId="11" fillId="14" borderId="1" xfId="0" applyNumberFormat="1" applyFont="1" applyFill="1" applyBorder="1" applyAlignment="1">
      <alignment horizontal="center" vertical="center" wrapText="1"/>
    </xf>
    <xf numFmtId="4" fontId="11" fillId="15" borderId="1" xfId="0" applyNumberFormat="1" applyFont="1" applyFill="1" applyBorder="1" applyAlignment="1">
      <alignment horizontal="center" vertical="center" wrapText="1"/>
    </xf>
    <xf numFmtId="4" fontId="11" fillId="7" borderId="1" xfId="0" applyNumberFormat="1" applyFont="1" applyFill="1" applyBorder="1" applyAlignment="1">
      <alignment horizontal="center" vertical="center" wrapText="1"/>
    </xf>
    <xf numFmtId="4" fontId="11" fillId="22" borderId="1" xfId="0" applyNumberFormat="1" applyFont="1" applyFill="1" applyBorder="1" applyAlignment="1">
      <alignment horizontal="center" vertical="center" wrapText="1"/>
    </xf>
    <xf numFmtId="4" fontId="11" fillId="16" borderId="1" xfId="0" applyNumberFormat="1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4" fontId="8" fillId="2" borderId="2" xfId="0" applyNumberFormat="1" applyFont="1" applyFill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center" vertical="center" wrapText="1"/>
    </xf>
    <xf numFmtId="4" fontId="8" fillId="8" borderId="4" xfId="0" applyNumberFormat="1" applyFont="1" applyFill="1" applyBorder="1" applyAlignment="1">
      <alignment horizontal="center" vertical="center" wrapText="1"/>
    </xf>
    <xf numFmtId="4" fontId="8" fillId="8" borderId="2" xfId="0" applyNumberFormat="1" applyFont="1" applyFill="1" applyBorder="1" applyAlignment="1">
      <alignment horizontal="center" vertical="center" wrapText="1"/>
    </xf>
    <xf numFmtId="1" fontId="8" fillId="12" borderId="1" xfId="0" applyNumberFormat="1" applyFont="1" applyFill="1" applyBorder="1" applyAlignment="1">
      <alignment horizontal="center" vertical="center" wrapText="1"/>
    </xf>
    <xf numFmtId="4" fontId="11" fillId="5" borderId="1" xfId="0" applyNumberFormat="1" applyFont="1" applyFill="1" applyBorder="1" applyAlignment="1">
      <alignment horizontal="center" vertical="center" wrapText="1"/>
    </xf>
    <xf numFmtId="4" fontId="11" fillId="6" borderId="6" xfId="0" applyNumberFormat="1" applyFont="1" applyFill="1" applyBorder="1" applyAlignment="1">
      <alignment horizontal="center" vertical="center" wrapText="1"/>
    </xf>
    <xf numFmtId="4" fontId="11" fillId="6" borderId="7" xfId="0" applyNumberFormat="1" applyFont="1" applyFill="1" applyBorder="1" applyAlignment="1">
      <alignment horizontal="center" vertical="center" wrapText="1"/>
    </xf>
    <xf numFmtId="4" fontId="11" fillId="6" borderId="3" xfId="0" applyNumberFormat="1" applyFont="1" applyFill="1" applyBorder="1" applyAlignment="1">
      <alignment horizontal="center" vertical="center" wrapText="1"/>
    </xf>
    <xf numFmtId="4" fontId="11" fillId="10" borderId="6" xfId="0" applyNumberFormat="1" applyFont="1" applyFill="1" applyBorder="1" applyAlignment="1">
      <alignment horizontal="center" vertical="center" wrapText="1"/>
    </xf>
    <xf numFmtId="4" fontId="11" fillId="10" borderId="7" xfId="0" applyNumberFormat="1" applyFont="1" applyFill="1" applyBorder="1" applyAlignment="1">
      <alignment horizontal="center" vertical="center" wrapText="1"/>
    </xf>
    <xf numFmtId="4" fontId="11" fillId="10" borderId="3" xfId="0" applyNumberFormat="1" applyFont="1" applyFill="1" applyBorder="1" applyAlignment="1">
      <alignment horizontal="center" vertical="center" wrapText="1"/>
    </xf>
    <xf numFmtId="0" fontId="7" fillId="21" borderId="1" xfId="0" applyFont="1" applyFill="1" applyBorder="1" applyAlignment="1">
      <alignment horizontal="center" vertical="center"/>
    </xf>
    <xf numFmtId="0" fontId="0" fillId="21" borderId="6" xfId="0" applyFill="1" applyBorder="1" applyAlignment="1">
      <alignment horizontal="center" vertical="center"/>
    </xf>
    <xf numFmtId="0" fontId="0" fillId="21" borderId="3" xfId="0" applyFill="1" applyBorder="1" applyAlignment="1">
      <alignment horizontal="center" vertical="center"/>
    </xf>
    <xf numFmtId="0" fontId="7" fillId="17" borderId="1" xfId="0" applyFont="1" applyFill="1" applyBorder="1" applyAlignment="1">
      <alignment horizontal="center" vertical="center"/>
    </xf>
    <xf numFmtId="0" fontId="7" fillId="19" borderId="1" xfId="0" applyFont="1" applyFill="1" applyBorder="1" applyAlignment="1">
      <alignment horizontal="center" vertical="center"/>
    </xf>
    <xf numFmtId="0" fontId="7" fillId="20" borderId="6" xfId="0" applyFont="1" applyFill="1" applyBorder="1" applyAlignment="1">
      <alignment horizontal="center" vertical="center"/>
    </xf>
    <xf numFmtId="0" fontId="7" fillId="20" borderId="3" xfId="0" applyFont="1" applyFill="1" applyBorder="1" applyAlignment="1">
      <alignment horizontal="center" vertical="center"/>
    </xf>
  </cellXfs>
  <cellStyles count="4">
    <cellStyle name="Comma" xfId="3" builtinId="3"/>
    <cellStyle name="Comma 2" xfId="1" xr:uid="{00000000-0005-0000-0000-000001000000}"/>
    <cellStyle name="Comma 3" xfId="2" xr:uid="{00000000-0005-0000-0000-000002000000}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83E06-ADF7-44E1-9BBD-0FAD1AB615E5}">
  <sheetPr>
    <tabColor rgb="FF92D050"/>
  </sheetPr>
  <dimension ref="A1:CD298"/>
  <sheetViews>
    <sheetView workbookViewId="0">
      <pane xSplit="3" ySplit="3" topLeftCell="N4" activePane="bottomRight" state="frozen"/>
      <selection pane="topRight" activeCell="D1" sqref="D1"/>
      <selection pane="bottomLeft" activeCell="A4" sqref="A4"/>
      <selection pane="bottomRight" activeCell="O11" sqref="O11"/>
    </sheetView>
  </sheetViews>
  <sheetFormatPr defaultColWidth="9.1796875" defaultRowHeight="14.5" x14ac:dyDescent="0.35"/>
  <cols>
    <col min="1" max="1" width="11.54296875" style="2" customWidth="1"/>
    <col min="2" max="2" width="19.453125" style="3" bestFit="1" customWidth="1"/>
    <col min="3" max="3" width="32.81640625" style="3" customWidth="1"/>
    <col min="4" max="11" width="12" style="3" customWidth="1"/>
    <col min="12" max="13" width="12" style="4" customWidth="1"/>
    <col min="14" max="14" width="12" style="3" customWidth="1"/>
    <col min="15" max="15" width="13.1796875" style="3" customWidth="1"/>
    <col min="16" max="16" width="12" style="3" customWidth="1"/>
    <col min="17" max="18" width="14.1796875" style="3" customWidth="1"/>
    <col min="19" max="20" width="15.453125" style="3" customWidth="1"/>
    <col min="21" max="21" width="14.1796875" style="3" customWidth="1"/>
    <col min="22" max="23" width="13.26953125" style="3" customWidth="1"/>
    <col min="24" max="24" width="13.81640625" style="3" customWidth="1"/>
    <col min="25" max="25" width="14.7265625" style="3" customWidth="1"/>
    <col min="26" max="26" width="14" style="3" customWidth="1"/>
    <col min="27" max="27" width="14.54296875" style="3" customWidth="1"/>
    <col min="28" max="29" width="13.7265625" style="3" customWidth="1"/>
    <col min="30" max="32" width="15.1796875" style="3" customWidth="1"/>
    <col min="33" max="33" width="15.54296875" style="3" customWidth="1"/>
    <col min="34" max="39" width="12.81640625" style="1" customWidth="1"/>
    <col min="40" max="40" width="15.54296875" style="3" customWidth="1"/>
    <col min="41" max="46" width="12.81640625" style="1" customWidth="1"/>
    <col min="47" max="47" width="15.54296875" style="3" customWidth="1"/>
    <col min="48" max="53" width="12.81640625" style="1" customWidth="1"/>
    <col min="54" max="57" width="12.81640625" style="3" customWidth="1"/>
    <col min="58" max="58" width="14.26953125" style="3" customWidth="1"/>
    <col min="59" max="66" width="9.26953125" style="3" bestFit="1" customWidth="1"/>
    <col min="67" max="67" width="2.81640625" hidden="1" customWidth="1"/>
    <col min="68" max="70" width="9.26953125" style="4" hidden="1" customWidth="1"/>
    <col min="71" max="72" width="9.26953125" style="3" hidden="1" customWidth="1"/>
    <col min="73" max="82" width="11.453125" style="3" hidden="1" customWidth="1"/>
    <col min="83" max="16384" width="9.1796875" style="3"/>
  </cols>
  <sheetData>
    <row r="1" spans="1:82" s="21" customFormat="1" ht="27.75" customHeight="1" x14ac:dyDescent="0.35">
      <c r="A1" s="75" t="s">
        <v>0</v>
      </c>
      <c r="B1" s="76" t="s">
        <v>1</v>
      </c>
      <c r="C1" s="76"/>
      <c r="D1" s="77" t="s">
        <v>2</v>
      </c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9"/>
      <c r="Q1" s="80" t="s">
        <v>3</v>
      </c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2"/>
      <c r="AG1" s="71" t="s">
        <v>4</v>
      </c>
      <c r="AH1" s="71"/>
      <c r="AI1" s="71"/>
      <c r="AJ1" s="71"/>
      <c r="AK1" s="71"/>
      <c r="AL1" s="71"/>
      <c r="AM1" s="71"/>
      <c r="AN1" s="64" t="s">
        <v>5</v>
      </c>
      <c r="AO1" s="64"/>
      <c r="AP1" s="64"/>
      <c r="AQ1" s="64"/>
      <c r="AR1" s="64"/>
      <c r="AS1" s="64"/>
      <c r="AT1" s="64"/>
      <c r="AU1" s="65" t="s">
        <v>6</v>
      </c>
      <c r="AV1" s="65"/>
      <c r="AW1" s="65"/>
      <c r="AX1" s="65"/>
      <c r="AY1" s="65"/>
      <c r="AZ1" s="65"/>
      <c r="BA1" s="65"/>
      <c r="BB1" s="66" t="s">
        <v>7</v>
      </c>
      <c r="BC1" s="66"/>
      <c r="BD1" s="66"/>
      <c r="BE1" s="66"/>
      <c r="BF1" s="66"/>
      <c r="BG1" s="67" t="s">
        <v>8</v>
      </c>
      <c r="BH1" s="67"/>
      <c r="BI1" s="67"/>
      <c r="BJ1" s="67"/>
      <c r="BK1" s="68" t="s">
        <v>9</v>
      </c>
      <c r="BL1" s="68"/>
      <c r="BM1" s="68"/>
      <c r="BN1" s="68"/>
      <c r="BO1"/>
      <c r="BP1" s="69" t="s">
        <v>10</v>
      </c>
      <c r="BQ1" s="58" t="s">
        <v>11</v>
      </c>
      <c r="BR1" s="58" t="s">
        <v>12</v>
      </c>
      <c r="BS1" s="58" t="s">
        <v>13</v>
      </c>
      <c r="BT1" s="58" t="s">
        <v>14</v>
      </c>
      <c r="BU1" s="19">
        <v>20</v>
      </c>
      <c r="BV1" s="19">
        <v>-15</v>
      </c>
      <c r="BW1" s="19">
        <v>-15</v>
      </c>
      <c r="BX1" s="19">
        <v>3</v>
      </c>
      <c r="BY1" s="20"/>
      <c r="BZ1" s="20"/>
      <c r="CA1" s="20"/>
      <c r="CB1" s="20"/>
      <c r="CC1" s="20"/>
      <c r="CD1" s="20"/>
    </row>
    <row r="2" spans="1:82" s="7" customFormat="1" ht="90" customHeight="1" x14ac:dyDescent="0.35">
      <c r="A2" s="75"/>
      <c r="B2" s="61" t="s">
        <v>15</v>
      </c>
      <c r="C2" s="61" t="s">
        <v>16</v>
      </c>
      <c r="D2" s="8" t="s">
        <v>17</v>
      </c>
      <c r="E2" s="8" t="s">
        <v>18</v>
      </c>
      <c r="F2" s="8" t="s">
        <v>19</v>
      </c>
      <c r="G2" s="62" t="s">
        <v>20</v>
      </c>
      <c r="H2" s="62" t="s">
        <v>21</v>
      </c>
      <c r="I2" s="8" t="s">
        <v>22</v>
      </c>
      <c r="J2" s="8" t="s">
        <v>23</v>
      </c>
      <c r="K2" s="62" t="s">
        <v>24</v>
      </c>
      <c r="L2" s="8" t="s">
        <v>25</v>
      </c>
      <c r="M2" s="8" t="s">
        <v>26</v>
      </c>
      <c r="N2" s="8" t="s">
        <v>27</v>
      </c>
      <c r="O2" s="62" t="s">
        <v>28</v>
      </c>
      <c r="P2" s="62" t="s">
        <v>29</v>
      </c>
      <c r="Q2" s="72" t="s">
        <v>30</v>
      </c>
      <c r="R2" s="73" t="s">
        <v>31</v>
      </c>
      <c r="S2" s="11" t="s">
        <v>32</v>
      </c>
      <c r="T2" s="22" t="s">
        <v>33</v>
      </c>
      <c r="U2" s="9" t="s">
        <v>34</v>
      </c>
      <c r="V2" s="10" t="s">
        <v>35</v>
      </c>
      <c r="W2" s="9" t="s">
        <v>36</v>
      </c>
      <c r="X2" s="10" t="s">
        <v>37</v>
      </c>
      <c r="Y2" s="9" t="s">
        <v>38</v>
      </c>
      <c r="Z2" s="10" t="s">
        <v>39</v>
      </c>
      <c r="AA2" s="9" t="s">
        <v>40</v>
      </c>
      <c r="AB2" s="10" t="s">
        <v>41</v>
      </c>
      <c r="AC2" s="10" t="s">
        <v>42</v>
      </c>
      <c r="AD2" s="11" t="s">
        <v>43</v>
      </c>
      <c r="AE2" s="22" t="s">
        <v>44</v>
      </c>
      <c r="AF2" s="22" t="s">
        <v>45</v>
      </c>
      <c r="AG2" s="12" t="s">
        <v>46</v>
      </c>
      <c r="AH2" s="12" t="s">
        <v>47</v>
      </c>
      <c r="AI2" s="12" t="s">
        <v>48</v>
      </c>
      <c r="AJ2" s="12" t="s">
        <v>49</v>
      </c>
      <c r="AK2" s="12" t="s">
        <v>50</v>
      </c>
      <c r="AL2" s="12" t="s">
        <v>51</v>
      </c>
      <c r="AM2" s="12" t="s">
        <v>52</v>
      </c>
      <c r="AN2" s="13" t="s">
        <v>46</v>
      </c>
      <c r="AO2" s="13" t="s">
        <v>47</v>
      </c>
      <c r="AP2" s="13" t="s">
        <v>48</v>
      </c>
      <c r="AQ2" s="13" t="s">
        <v>49</v>
      </c>
      <c r="AR2" s="13" t="s">
        <v>50</v>
      </c>
      <c r="AS2" s="13" t="s">
        <v>51</v>
      </c>
      <c r="AT2" s="13" t="s">
        <v>52</v>
      </c>
      <c r="AU2" s="14" t="s">
        <v>46</v>
      </c>
      <c r="AV2" s="14" t="s">
        <v>47</v>
      </c>
      <c r="AW2" s="14" t="s">
        <v>48</v>
      </c>
      <c r="AX2" s="14" t="s">
        <v>49</v>
      </c>
      <c r="AY2" s="14" t="s">
        <v>50</v>
      </c>
      <c r="AZ2" s="14" t="s">
        <v>51</v>
      </c>
      <c r="BA2" s="14" t="s">
        <v>52</v>
      </c>
      <c r="BB2" s="8" t="s">
        <v>53</v>
      </c>
      <c r="BC2" s="8" t="s">
        <v>54</v>
      </c>
      <c r="BD2" s="8" t="s">
        <v>55</v>
      </c>
      <c r="BE2" s="8" t="s">
        <v>56</v>
      </c>
      <c r="BF2" s="15" t="s">
        <v>57</v>
      </c>
      <c r="BG2" s="16" t="s">
        <v>58</v>
      </c>
      <c r="BH2" s="16" t="s">
        <v>59</v>
      </c>
      <c r="BI2" s="38" t="s">
        <v>60</v>
      </c>
      <c r="BJ2" s="16" t="s">
        <v>61</v>
      </c>
      <c r="BK2" s="24" t="s">
        <v>58</v>
      </c>
      <c r="BL2" s="24" t="s">
        <v>61</v>
      </c>
      <c r="BM2" s="24" t="s">
        <v>59</v>
      </c>
      <c r="BN2" s="24" t="s">
        <v>60</v>
      </c>
      <c r="BO2"/>
      <c r="BP2" s="70"/>
      <c r="BQ2" s="59"/>
      <c r="BR2" s="60"/>
      <c r="BS2" s="60"/>
      <c r="BT2" s="60"/>
      <c r="BU2" s="17" t="s">
        <v>62</v>
      </c>
      <c r="BV2" s="17" t="s">
        <v>63</v>
      </c>
      <c r="BW2" s="17" t="s">
        <v>64</v>
      </c>
      <c r="BX2" s="17" t="s">
        <v>65</v>
      </c>
      <c r="BY2" s="17" t="s">
        <v>66</v>
      </c>
      <c r="BZ2" s="18" t="s">
        <v>67</v>
      </c>
      <c r="CA2" s="18" t="s">
        <v>68</v>
      </c>
      <c r="CB2" s="18" t="s">
        <v>69</v>
      </c>
      <c r="CC2" s="18" t="s">
        <v>70</v>
      </c>
      <c r="CD2" s="18" t="s">
        <v>71</v>
      </c>
    </row>
    <row r="3" spans="1:82" s="7" customFormat="1" ht="15" customHeight="1" x14ac:dyDescent="0.35">
      <c r="A3" s="75"/>
      <c r="B3" s="61"/>
      <c r="C3" s="61"/>
      <c r="D3" s="8" t="s">
        <v>72</v>
      </c>
      <c r="E3" s="8" t="s">
        <v>72</v>
      </c>
      <c r="F3" s="8" t="s">
        <v>73</v>
      </c>
      <c r="G3" s="63"/>
      <c r="H3" s="63"/>
      <c r="I3" s="8" t="s">
        <v>73</v>
      </c>
      <c r="J3" s="8" t="s">
        <v>72</v>
      </c>
      <c r="K3" s="63"/>
      <c r="L3" s="8" t="s">
        <v>72</v>
      </c>
      <c r="M3" s="8" t="s">
        <v>72</v>
      </c>
      <c r="N3" s="8" t="s">
        <v>72</v>
      </c>
      <c r="O3" s="63"/>
      <c r="P3" s="63"/>
      <c r="Q3" s="72"/>
      <c r="R3" s="74"/>
      <c r="S3" s="11" t="s">
        <v>74</v>
      </c>
      <c r="T3" s="22" t="s">
        <v>75</v>
      </c>
      <c r="U3" s="9" t="s">
        <v>74</v>
      </c>
      <c r="V3" s="10" t="s">
        <v>74</v>
      </c>
      <c r="W3" s="9" t="s">
        <v>74</v>
      </c>
      <c r="X3" s="10" t="s">
        <v>74</v>
      </c>
      <c r="Y3" s="9" t="s">
        <v>74</v>
      </c>
      <c r="Z3" s="10" t="s">
        <v>74</v>
      </c>
      <c r="AA3" s="9" t="s">
        <v>74</v>
      </c>
      <c r="AB3" s="10" t="s">
        <v>74</v>
      </c>
      <c r="AC3" s="10" t="s">
        <v>74</v>
      </c>
      <c r="AD3" s="11" t="s">
        <v>74</v>
      </c>
      <c r="AE3" s="22" t="s">
        <v>75</v>
      </c>
      <c r="AF3" s="22" t="s">
        <v>76</v>
      </c>
      <c r="AG3" s="12" t="s">
        <v>77</v>
      </c>
      <c r="AH3" s="12" t="s">
        <v>77</v>
      </c>
      <c r="AI3" s="12" t="s">
        <v>77</v>
      </c>
      <c r="AJ3" s="12" t="s">
        <v>77</v>
      </c>
      <c r="AK3" s="12" t="s">
        <v>77</v>
      </c>
      <c r="AL3" s="12" t="s">
        <v>77</v>
      </c>
      <c r="AM3" s="12" t="s">
        <v>77</v>
      </c>
      <c r="AN3" s="13" t="s">
        <v>77</v>
      </c>
      <c r="AO3" s="13" t="s">
        <v>77</v>
      </c>
      <c r="AP3" s="13" t="s">
        <v>77</v>
      </c>
      <c r="AQ3" s="13" t="s">
        <v>77</v>
      </c>
      <c r="AR3" s="13" t="s">
        <v>77</v>
      </c>
      <c r="AS3" s="13" t="s">
        <v>77</v>
      </c>
      <c r="AT3" s="13" t="s">
        <v>77</v>
      </c>
      <c r="AU3" s="14" t="s">
        <v>77</v>
      </c>
      <c r="AV3" s="14" t="s">
        <v>77</v>
      </c>
      <c r="AW3" s="14" t="s">
        <v>77</v>
      </c>
      <c r="AX3" s="14" t="s">
        <v>77</v>
      </c>
      <c r="AY3" s="14" t="s">
        <v>77</v>
      </c>
      <c r="AZ3" s="14" t="s">
        <v>77</v>
      </c>
      <c r="BA3" s="14" t="s">
        <v>77</v>
      </c>
      <c r="BB3" s="8" t="s">
        <v>78</v>
      </c>
      <c r="BC3" s="8" t="s">
        <v>78</v>
      </c>
      <c r="BD3" s="8" t="s">
        <v>78</v>
      </c>
      <c r="BE3" s="8" t="s">
        <v>78</v>
      </c>
      <c r="BF3" s="15" t="s">
        <v>78</v>
      </c>
      <c r="BG3" s="16" t="s">
        <v>79</v>
      </c>
      <c r="BH3" s="16" t="s">
        <v>79</v>
      </c>
      <c r="BI3" s="16" t="s">
        <v>79</v>
      </c>
      <c r="BJ3" s="16" t="s">
        <v>79</v>
      </c>
      <c r="BK3" s="24" t="s">
        <v>79</v>
      </c>
      <c r="BL3" s="24" t="s">
        <v>79</v>
      </c>
      <c r="BM3" s="24" t="s">
        <v>79</v>
      </c>
      <c r="BN3" s="24" t="s">
        <v>79</v>
      </c>
      <c r="BO3"/>
      <c r="BP3" s="16" t="s">
        <v>80</v>
      </c>
      <c r="BQ3" s="60"/>
      <c r="BR3" s="6" t="s">
        <v>72</v>
      </c>
      <c r="BS3" s="6" t="s">
        <v>73</v>
      </c>
      <c r="BT3" s="6" t="s">
        <v>80</v>
      </c>
      <c r="BU3" s="17" t="s">
        <v>81</v>
      </c>
      <c r="BV3" s="17" t="s">
        <v>81</v>
      </c>
      <c r="BW3" s="17" t="s">
        <v>81</v>
      </c>
      <c r="BX3" s="17" t="s">
        <v>81</v>
      </c>
      <c r="BY3" s="17" t="s">
        <v>81</v>
      </c>
      <c r="BZ3" s="18" t="s">
        <v>81</v>
      </c>
      <c r="CA3" s="18" t="s">
        <v>81</v>
      </c>
      <c r="CB3" s="18" t="s">
        <v>81</v>
      </c>
      <c r="CC3" s="18" t="s">
        <v>81</v>
      </c>
      <c r="CD3" s="18" t="s">
        <v>81</v>
      </c>
    </row>
    <row r="4" spans="1:82" s="52" customFormat="1" ht="15" customHeight="1" x14ac:dyDescent="0.35">
      <c r="A4" s="39">
        <v>1</v>
      </c>
      <c r="B4" s="40" t="s">
        <v>82</v>
      </c>
      <c r="C4" s="40" t="s">
        <v>83</v>
      </c>
      <c r="D4" s="41">
        <v>546.70000000000005</v>
      </c>
      <c r="E4" s="41">
        <f>0.8*D4*H4</f>
        <v>1749.4400000000003</v>
      </c>
      <c r="F4" s="41">
        <v>194.6</v>
      </c>
      <c r="G4" s="42" t="s">
        <v>84</v>
      </c>
      <c r="H4" s="43">
        <v>4</v>
      </c>
      <c r="I4" s="44">
        <v>14.5</v>
      </c>
      <c r="J4" s="41">
        <f>F4*I4-L4</f>
        <v>2312.3999999999996</v>
      </c>
      <c r="K4" s="42" t="s">
        <v>85</v>
      </c>
      <c r="L4" s="44">
        <v>509.3</v>
      </c>
      <c r="M4" s="44">
        <v>140.5</v>
      </c>
      <c r="N4" s="41">
        <v>563.101</v>
      </c>
      <c r="O4" s="45" t="s">
        <v>86</v>
      </c>
      <c r="P4" s="45" t="s">
        <v>85</v>
      </c>
      <c r="Q4" s="45" t="s">
        <v>87</v>
      </c>
      <c r="R4" s="45" t="s">
        <v>88</v>
      </c>
      <c r="S4" s="46">
        <f>BZ4</f>
        <v>301457.35607269104</v>
      </c>
      <c r="T4" s="46">
        <f t="shared" ref="T4:T67" si="0">S4/E4</f>
        <v>172.31648760328505</v>
      </c>
      <c r="U4" s="47">
        <f>CA4</f>
        <v>177701.74594999565</v>
      </c>
      <c r="V4" s="47">
        <f t="shared" ref="V4:V67" si="1">IF(ISBLANK(D4)," ",S4-U4)</f>
        <v>123755.61012269539</v>
      </c>
      <c r="W4" s="47">
        <f>CB4</f>
        <v>251598.47467459284</v>
      </c>
      <c r="X4" s="47">
        <f t="shared" ref="X4:X67" si="2">IF(ISBLANK(D4)," ",S4-W4)</f>
        <v>49858.881398098194</v>
      </c>
      <c r="Y4" s="48">
        <f>CC4</f>
        <v>274124.21429269103</v>
      </c>
      <c r="Z4" s="47">
        <f t="shared" ref="Z4:Z67" si="3">IF(ISBLANK(D4)," ",S4-Y4)</f>
        <v>27333.141780000005</v>
      </c>
      <c r="AA4" s="48">
        <f>CD4</f>
        <v>301457.35607269104</v>
      </c>
      <c r="AB4" s="47">
        <f t="shared" ref="AB4:AB67" si="4">IF(ISBLANK(D4)," ",S4-AA4)</f>
        <v>0</v>
      </c>
      <c r="AC4" s="47">
        <f>V4+X4+Z4+AB4</f>
        <v>200947.63330079359</v>
      </c>
      <c r="AD4" s="47">
        <f>IF(ISBLANK(D4)," ",S4-AC4)</f>
        <v>100509.72277189745</v>
      </c>
      <c r="AE4" s="47">
        <f>AD4/E4</f>
        <v>57.452512102099774</v>
      </c>
      <c r="AF4" s="49">
        <f>1-AD4/S4</f>
        <v>0.66658726102652699</v>
      </c>
      <c r="AG4" s="47">
        <f>IF(ISBLANK($D4),"",S4*_xlfn.XLOOKUP(Q4,DATA!$B$24:$B$25,DATA!$C$24:$C$25,"error",0,1)/1000)</f>
        <v>60.577855702807263</v>
      </c>
      <c r="AH4" s="47">
        <f>IF(ISBLANK($D4),"",V4*_xlfn.XLOOKUP(Q4,DATA!$B$24:$B$25,DATA!$C$24:$C$25,"error",0,1)/1000)</f>
        <v>24.868689854155637</v>
      </c>
      <c r="AI4" s="47">
        <f>IF(ISBLANK($D4),"",X4*_xlfn.XLOOKUP(Q4,DATA!$B$24:$B$25,DATA!$C$24:$C$25,"error",0,1)/1000)</f>
        <v>10.019142216947833</v>
      </c>
      <c r="AJ4" s="47">
        <f>IF(ISBLANK($D4),"",Z4*_xlfn.XLOOKUP(Q4,DATA!$B$24:$B$25,DATA!$C$24:$C$25,"error",0,1)/1000)</f>
        <v>5.4925948406910008</v>
      </c>
      <c r="AK4" s="47">
        <f>IF(ISBLANK($D4),"",AB4*_xlfn.XLOOKUP(Q4,DATA!$B$24:$B$25,DATA!$C$24:$C$25,"error",0,1)/1000)</f>
        <v>0</v>
      </c>
      <c r="AL4" s="47">
        <f t="shared" ref="AL4:AL67" si="5">SUM(AH4:AK4)</f>
        <v>40.380426911794466</v>
      </c>
      <c r="AM4" s="47">
        <f t="shared" ref="AM4:AM67" si="6">IF(ISBLANK($D4),"",AG4-AL4)</f>
        <v>20.197428791012797</v>
      </c>
      <c r="AN4" s="47">
        <f>IF(ISBLANK($D4),"",$S4*0.0135790158248428/1000)</f>
        <v>4.0934942086263426</v>
      </c>
      <c r="AO4" s="47">
        <f>IF(ISBLANK($D4),"",$V4*0.0135790158248428/1000)</f>
        <v>1.6804793882691564</v>
      </c>
      <c r="AP4" s="47">
        <f>IF(ISBLANK($D4),"",$X4*0.0135790158248428/1000)</f>
        <v>0.67703453951373571</v>
      </c>
      <c r="AQ4" s="47">
        <f>IF(ISBLANK($D4),"",$Z4*0.0135790158248428/1000)</f>
        <v>0.37115716477329197</v>
      </c>
      <c r="AR4" s="47">
        <f>IF(ISBLANK($D4),"",$AB4*0.0135790158248428/1000)</f>
        <v>0</v>
      </c>
      <c r="AS4" s="47">
        <f>IF(ISBLANK($D4),"",$AC4*0.0135790158248428/1000)</f>
        <v>2.7286710925561843</v>
      </c>
      <c r="AT4" s="47">
        <f>IF(ISBLANK($D4),"",AN4-AS4)</f>
        <v>1.3648231160701583</v>
      </c>
      <c r="AU4" s="47">
        <f>IF(ISBLANK($D4),"",$S4*0.000738514285714286/1000)</f>
        <v>0.22263056399334058</v>
      </c>
      <c r="AV4" s="47">
        <f>IF(ISBLANK($D4),"",$V4*0.000738514285714286/1000)</f>
        <v>9.139528601289805E-2</v>
      </c>
      <c r="AW4" s="47">
        <f>IF(ISBLANK($D4),"",$X4*0.000738514285714286/1000)</f>
        <v>3.6821496182229789E-2</v>
      </c>
      <c r="AX4" s="47">
        <f>IF(ISBLANK($D4),"",$Z4*0.000738514285714286/1000)</f>
        <v>2.0185915677984015E-2</v>
      </c>
      <c r="AY4" s="47">
        <f>IF(ISBLANK($D4),"",$AB4*0.000738514285714286/1000)</f>
        <v>0</v>
      </c>
      <c r="AZ4" s="47">
        <f>IF(ISBLANK($D4),"",$AC4*0.000738514285714286/1000)</f>
        <v>0.14840269787311186</v>
      </c>
      <c r="BA4" s="47">
        <f>IF(ISBLANK($D4),"",AU4-AZ4)</f>
        <v>7.4227866120228719E-2</v>
      </c>
      <c r="BB4" s="23">
        <f>IF(V4&gt;0,J4*DATA!$C$4,0)</f>
        <v>150305.99999999997</v>
      </c>
      <c r="BC4" s="23">
        <f>IF(X4&gt;0,N4*_xlfn.XLOOKUP(Budapest!O4,DATA!$B$5:$B$6,DATA!$C$5:$C$6,"error",0,1),0)</f>
        <v>27028.847999999998</v>
      </c>
      <c r="BD4" s="23">
        <f>IF(Z4&gt;0,(L4-M4)*DATA!$C$7,"0,00 ")</f>
        <v>55320</v>
      </c>
      <c r="BE4" s="23">
        <f>IF(G4="basement",D4*DATA!$C$8,IF(G4="ground",0,"error"))</f>
        <v>0</v>
      </c>
      <c r="BF4" s="23">
        <f>BB4+BC4+BD4+BE4</f>
        <v>232654.84799999997</v>
      </c>
      <c r="BG4" s="23">
        <v>1.48</v>
      </c>
      <c r="BH4" s="23">
        <v>2.367229530728451</v>
      </c>
      <c r="BI4" s="23">
        <f>IF(G4="ground",0.57,IF(G4="basement",0.85,"error"))</f>
        <v>0.56999999999999995</v>
      </c>
      <c r="BJ4" s="23">
        <v>2.33</v>
      </c>
      <c r="BK4" s="23">
        <f>IF(K4="N",1/((1/BG4)+0.15/0.038),BG4)</f>
        <v>0.21630769230769231</v>
      </c>
      <c r="BL4" s="23">
        <f>IF(O4="sloped",1/(1/BJ4+0.15/0.04),IF(O4="flat",1/(1/BJ4+0.15/0.034),"error"))</f>
        <v>0.23928112965340181</v>
      </c>
      <c r="BM4" s="5">
        <v>1.1000000000000001</v>
      </c>
      <c r="BN4" s="5">
        <f>IF(BI4=0.85,1/(1/BI4+0.05/0.038),BI4)</f>
        <v>0.56999999999999995</v>
      </c>
      <c r="BO4" s="50"/>
      <c r="BP4" s="48">
        <f t="shared" ref="BP4:BP67" si="7">D4*BS4</f>
        <v>7927.1500000000005</v>
      </c>
      <c r="BQ4" s="51">
        <f t="shared" ref="BQ4:BQ67" si="8">H4</f>
        <v>4</v>
      </c>
      <c r="BR4" s="47">
        <f>0.32*BP4</f>
        <v>2536.6880000000001</v>
      </c>
      <c r="BS4" s="46">
        <f t="shared" ref="BS4:BS67" si="9">I4</f>
        <v>14.5</v>
      </c>
      <c r="BT4" s="46">
        <f>IF(BQ4&lt;=3,0.76*BP4,0.8*BP4)</f>
        <v>6341.7200000000012</v>
      </c>
      <c r="BU4" s="46">
        <f t="shared" ref="BU4:BU67" si="10">(($D4*$BI4*($BU$1-$BX$1)+$J4*$BG4*($BU$1-$BW$1)+$L4*$BH4*($BU$1-$BW$1)+$N4*$BJ4*($BU$1-$BV$1))*1.05+$BT4*(5.95))/1000</f>
        <v>261.59090252750002</v>
      </c>
      <c r="BV4" s="46">
        <f t="shared" ref="BV4:BV67" si="11">(($D4*$BI4*($BU$1-$BX$1)+$J4*$BK4*($BU$1-$BW$1)+$L4*$BH4*($BU$1-$BW$1)+$N4*$BJ4*($BU$1-$BV$1))*1.05+$BT4*(5.95))/1000</f>
        <v>154.20144563519233</v>
      </c>
      <c r="BW4" s="46">
        <f t="shared" ref="BW4:BW67" si="12">(($D4*$BI4*($BU$1-$BX$1)+$J4*$BG4*($BU$1-$BW$1)+$L4*$BH4*($BU$1-$BW$1)+$N4*$BL4*($BU$1-$BV$1))*1.05+$BT4*(5.95))/1000</f>
        <v>218.32564619454428</v>
      </c>
      <c r="BX4" s="46">
        <f t="shared" ref="BX4:BX67" si="13">(($D4*$BI4*($BU$1-$BX$1)+$J4*$BG4*($BU$1-$BW$1)+$L4*$BM4*($BU$1-$BW$1)+$N4*$BJ4*($BU$1-$BV$1))*1.05+$BT4*(5.95))/1000</f>
        <v>237.8724525275</v>
      </c>
      <c r="BY4" s="46">
        <f t="shared" ref="BY4:BY67" si="14">(($D4*$BN4*($BU$1-$BX$1)+$J4*$BG4*($BU$1-$BW$1)+$L4*$BH4*($BU$1-$BW$1)+$N4*$BJ4*($BU$1-$BV$1))*1.05+$BT4*(5.95))/1000</f>
        <v>261.59090252750002</v>
      </c>
      <c r="BZ4" s="46">
        <f t="shared" ref="BZ4:CD19" si="15">BU4*1152.4</f>
        <v>301457.35607269104</v>
      </c>
      <c r="CA4" s="46">
        <f t="shared" si="15"/>
        <v>177701.74594999565</v>
      </c>
      <c r="CB4" s="46">
        <f t="shared" si="15"/>
        <v>251598.47467459284</v>
      </c>
      <c r="CC4" s="46">
        <f t="shared" si="15"/>
        <v>274124.21429269103</v>
      </c>
      <c r="CD4" s="46">
        <f t="shared" si="15"/>
        <v>301457.35607269104</v>
      </c>
    </row>
    <row r="5" spans="1:82" s="52" customFormat="1" ht="15" customHeight="1" x14ac:dyDescent="0.35">
      <c r="A5" s="39">
        <v>2</v>
      </c>
      <c r="B5" s="40" t="s">
        <v>82</v>
      </c>
      <c r="C5" s="40" t="s">
        <v>89</v>
      </c>
      <c r="D5" s="41">
        <v>248</v>
      </c>
      <c r="E5" s="41">
        <f t="shared" ref="E5:E68" si="16">0.8*D5*H5</f>
        <v>396.8</v>
      </c>
      <c r="F5" s="41">
        <v>63</v>
      </c>
      <c r="G5" s="42" t="s">
        <v>90</v>
      </c>
      <c r="H5" s="43">
        <v>2</v>
      </c>
      <c r="I5" s="44">
        <v>8.5</v>
      </c>
      <c r="J5" s="41">
        <f t="shared" ref="J5:J68" si="17">F5*I5-L5</f>
        <v>430.5</v>
      </c>
      <c r="K5" s="42" t="s">
        <v>85</v>
      </c>
      <c r="L5" s="44">
        <v>105</v>
      </c>
      <c r="M5" s="44">
        <v>0</v>
      </c>
      <c r="N5" s="41">
        <v>255.5</v>
      </c>
      <c r="O5" s="45" t="s">
        <v>86</v>
      </c>
      <c r="P5" s="45" t="s">
        <v>85</v>
      </c>
      <c r="Q5" s="45" t="s">
        <v>87</v>
      </c>
      <c r="R5" s="45" t="s">
        <v>88</v>
      </c>
      <c r="S5" s="46">
        <f t="shared" ref="S5:S68" si="18">BZ5</f>
        <v>80190.116717900019</v>
      </c>
      <c r="T5" s="46">
        <f t="shared" si="0"/>
        <v>202.09202801890126</v>
      </c>
      <c r="U5" s="47">
        <f t="shared" ref="U5:U68" si="19">CA5</f>
        <v>57150.508450376918</v>
      </c>
      <c r="V5" s="47">
        <f t="shared" si="1"/>
        <v>23039.608267523101</v>
      </c>
      <c r="W5" s="47">
        <f t="shared" ref="W5:W68" si="20">CB5</f>
        <v>57567.276060159966</v>
      </c>
      <c r="X5" s="47">
        <f t="shared" si="2"/>
        <v>22622.840657740053</v>
      </c>
      <c r="Y5" s="48">
        <f t="shared" ref="Y5:Y68" si="21">CC5</f>
        <v>72408.175592899992</v>
      </c>
      <c r="Z5" s="47">
        <f t="shared" si="3"/>
        <v>7781.9411250000267</v>
      </c>
      <c r="AA5" s="48">
        <f t="shared" ref="AA5:AA68" si="22">CD5</f>
        <v>77900.803971813046</v>
      </c>
      <c r="AB5" s="47">
        <f t="shared" si="4"/>
        <v>2289.3127460869728</v>
      </c>
      <c r="AC5" s="47">
        <f t="shared" ref="AC5:AC68" si="23">V5+X5+Z5+AB5</f>
        <v>55733.702796350153</v>
      </c>
      <c r="AD5" s="47">
        <f t="shared" ref="AD5:AD68" si="24">IF(ISBLANK(D5)," ",S5-AC5)</f>
        <v>24456.413921549865</v>
      </c>
      <c r="AE5" s="47">
        <f t="shared" ref="AE5:AE68" si="25">AD5/E5</f>
        <v>61.634107665196233</v>
      </c>
      <c r="AF5" s="49">
        <f t="shared" ref="AF5:AF68" si="26">1-AD5/S5</f>
        <v>0.69501959939047309</v>
      </c>
      <c r="AG5" s="47">
        <f>IF(ISBLANK($D5),"",S5*_xlfn.XLOOKUP(Q5,DATA!$B$24:$B$25,DATA!$C$24:$C$25,"error",0,1)/1000)</f>
        <v>16.114203954462006</v>
      </c>
      <c r="AH5" s="47">
        <f>IF(ISBLANK($D5),"",V5*_xlfn.XLOOKUP(Q5,DATA!$B$24:$B$25,DATA!$C$24:$C$25,"error",0,1)/1000)</f>
        <v>4.6298092813587672</v>
      </c>
      <c r="AI5" s="47">
        <f>IF(ISBLANK($D5),"",X5*_xlfn.XLOOKUP(Q5,DATA!$B$24:$B$25,DATA!$C$24:$C$25,"error",0,1)/1000)</f>
        <v>4.5460598301728634</v>
      </c>
      <c r="AJ5" s="47">
        <f>IF(ISBLANK($D5),"",Z5*_xlfn.XLOOKUP(Q5,DATA!$B$24:$B$25,DATA!$C$24:$C$25,"error",0,1)/1000)</f>
        <v>1.5637810690687552</v>
      </c>
      <c r="AK5" s="47">
        <f>IF(ISBLANK($D5),"",AB5*_xlfn.XLOOKUP(Q5,DATA!$B$24:$B$25,DATA!$C$24:$C$25,"error",0,1)/1000)</f>
        <v>0.46003739632617713</v>
      </c>
      <c r="AL5" s="47">
        <f t="shared" si="5"/>
        <v>11.199687576926562</v>
      </c>
      <c r="AM5" s="47">
        <f t="shared" si="6"/>
        <v>4.9145163775354437</v>
      </c>
      <c r="AN5" s="47">
        <f t="shared" ref="AN5:AN68" si="27">IF(ISBLANK($D5),"",$S5*0.0135790158248428/1000)</f>
        <v>1.0889028639083556</v>
      </c>
      <c r="AO5" s="47">
        <f t="shared" ref="AO5:AO68" si="28">IF(ISBLANK($D5),"",$V5*0.0135790158248428/1000)</f>
        <v>0.31285520526287519</v>
      </c>
      <c r="AP5" s="47">
        <f t="shared" ref="AP5:AP68" si="29">IF(ISBLANK($D5),"",$X5*0.0135790158248428/1000)</f>
        <v>0.30719591129434931</v>
      </c>
      <c r="AQ5" s="47">
        <f t="shared" ref="AQ5:AQ68" si="30">IF(ISBLANK($D5),"",$Z5*0.0135790158248428/1000)</f>
        <v>0.10567110168437034</v>
      </c>
      <c r="AR5" s="47">
        <f t="shared" ref="AR5:AR68" si="31">IF(ISBLANK($D5),"",$AB5*0.0135790158248428/1000)</f>
        <v>3.108661400712933E-2</v>
      </c>
      <c r="AS5" s="47">
        <f t="shared" ref="AS5:AS68" si="32">IF(ISBLANK($D5),"",$AC5*0.0135790158248428/1000)</f>
        <v>0.75680883224872408</v>
      </c>
      <c r="AT5" s="47">
        <f t="shared" ref="AT5:AT68" si="33">IF(ISBLANK($D5),"",AN5-AS5)</f>
        <v>0.33209403165963147</v>
      </c>
      <c r="AU5" s="47">
        <f t="shared" ref="AU5:AU68" si="34">IF(ISBLANK($D5),"",$S5*0.000738514285714286/1000)</f>
        <v>5.9221546769265158E-2</v>
      </c>
      <c r="AV5" s="47">
        <f t="shared" ref="AV5:AV68" si="35">IF(ISBLANK($D5),"",$V5*0.000738514285714286/1000)</f>
        <v>1.7015079842826783E-2</v>
      </c>
      <c r="AW5" s="47">
        <f t="shared" ref="AW5:AW68" si="36">IF(ISBLANK($D5),"",$X5*0.000738514285714286/1000)</f>
        <v>1.6707291009179E-2</v>
      </c>
      <c r="AX5" s="47">
        <f t="shared" ref="AX5:AX68" si="37">IF(ISBLANK($D5),"",$Z5*0.000738514285714286/1000)</f>
        <v>5.7470746914000219E-3</v>
      </c>
      <c r="AY5" s="47">
        <f t="shared" ref="AY5:AY68" si="38">IF(ISBLANK($D5),"",$AB5*0.000738514285714286/1000)</f>
        <v>1.6906901674530312E-3</v>
      </c>
      <c r="AZ5" s="47">
        <f t="shared" ref="AZ5:AZ68" si="39">IF(ISBLANK($D5),"",$AC5*0.000738514285714286/1000)</f>
        <v>4.1160135710858838E-2</v>
      </c>
      <c r="BA5" s="47">
        <f t="shared" ref="BA5:BA68" si="40">IF(ISBLANK($D5),"",AU5-AZ5)</f>
        <v>1.8061411058406321E-2</v>
      </c>
      <c r="BB5" s="23">
        <f>IF(V5&gt;0,J5*DATA!$C$4,0)</f>
        <v>27982.5</v>
      </c>
      <c r="BC5" s="23">
        <f>IF(X5&gt;0,N5*_xlfn.XLOOKUP(Budapest!O5,DATA!$B$5:$B$6,DATA!$C$5:$C$6,"error",0,1),0)</f>
        <v>12264</v>
      </c>
      <c r="BD5" s="23">
        <f>IF(Z5&gt;0,(L5-M5)*DATA!$C$7,"0,00 ")</f>
        <v>15750</v>
      </c>
      <c r="BE5" s="23">
        <f>IF(G5="basement",D5*DATA!$C$8,IF(G5="ground",0,"error"))</f>
        <v>9920</v>
      </c>
      <c r="BF5" s="23">
        <f t="shared" ref="BF5:BF68" si="41">BB5+BC5+BD5+BE5</f>
        <v>65916.5</v>
      </c>
      <c r="BG5" s="23">
        <v>1.48</v>
      </c>
      <c r="BH5" s="23">
        <v>2.85</v>
      </c>
      <c r="BI5" s="23">
        <f t="shared" ref="BI5:BI68" si="42">IF(G5="ground",0.57,IF(G5="basement",0.85,"error"))</f>
        <v>0.85</v>
      </c>
      <c r="BJ5" s="23">
        <v>2.33</v>
      </c>
      <c r="BK5" s="23">
        <f t="shared" ref="BK5:BK68" si="43">IF(K5="N",1/((1/BG5)+0.15/0.038),BG5)</f>
        <v>0.21630769230769231</v>
      </c>
      <c r="BL5" s="23">
        <f t="shared" ref="BL5:BL68" si="44">IF(O5="sloped",1/(1/BJ5+0.15/0.04),IF(O5="flat",1/(1/BJ5+0.15/0.034),"error"))</f>
        <v>0.23928112965340181</v>
      </c>
      <c r="BM5" s="5">
        <v>1.1000000000000001</v>
      </c>
      <c r="BN5" s="5">
        <f t="shared" ref="BN5:BN68" si="45">IF(BI5=0.85,1/(1/BI5+0.05/0.038),BI5)</f>
        <v>0.40124223602484466</v>
      </c>
      <c r="BO5" s="50"/>
      <c r="BP5" s="48">
        <f t="shared" si="7"/>
        <v>2108</v>
      </c>
      <c r="BQ5" s="51">
        <f t="shared" si="8"/>
        <v>2</v>
      </c>
      <c r="BR5" s="47">
        <f t="shared" ref="BR5:BR68" si="46">0.32*BP5</f>
        <v>674.56000000000006</v>
      </c>
      <c r="BS5" s="46">
        <f t="shared" si="9"/>
        <v>8.5</v>
      </c>
      <c r="BT5" s="46">
        <f t="shared" ref="BT5:BT68" si="47">IF(BQ5&lt;=3,0.76*BP5,0.8*BP5)</f>
        <v>1602.08</v>
      </c>
      <c r="BU5" s="46">
        <f t="shared" si="10"/>
        <v>69.585314750000009</v>
      </c>
      <c r="BV5" s="46">
        <f t="shared" si="11"/>
        <v>49.592596711538455</v>
      </c>
      <c r="BW5" s="46">
        <f t="shared" si="12"/>
        <v>49.954248577021836</v>
      </c>
      <c r="BX5" s="46">
        <f t="shared" si="13"/>
        <v>62.83250224999999</v>
      </c>
      <c r="BY5" s="46">
        <f t="shared" si="14"/>
        <v>67.598753880434785</v>
      </c>
      <c r="BZ5" s="46">
        <f t="shared" si="15"/>
        <v>80190.116717900019</v>
      </c>
      <c r="CA5" s="46">
        <f t="shared" si="15"/>
        <v>57150.508450376918</v>
      </c>
      <c r="CB5" s="46">
        <f t="shared" si="15"/>
        <v>57567.276060159966</v>
      </c>
      <c r="CC5" s="46">
        <f t="shared" si="15"/>
        <v>72408.175592899992</v>
      </c>
      <c r="CD5" s="46">
        <f t="shared" si="15"/>
        <v>77900.803971813046</v>
      </c>
    </row>
    <row r="6" spans="1:82" s="52" customFormat="1" ht="15" customHeight="1" x14ac:dyDescent="0.35">
      <c r="A6" s="39">
        <v>3</v>
      </c>
      <c r="B6" s="40" t="s">
        <v>82</v>
      </c>
      <c r="C6" s="40" t="s">
        <v>91</v>
      </c>
      <c r="D6" s="41">
        <v>135</v>
      </c>
      <c r="E6" s="41">
        <f t="shared" si="16"/>
        <v>540</v>
      </c>
      <c r="F6" s="41">
        <v>68</v>
      </c>
      <c r="G6" s="42" t="s">
        <v>84</v>
      </c>
      <c r="H6" s="43">
        <v>5</v>
      </c>
      <c r="I6" s="44">
        <v>17.5</v>
      </c>
      <c r="J6" s="41">
        <f t="shared" si="17"/>
        <v>975.8</v>
      </c>
      <c r="K6" s="42" t="s">
        <v>85</v>
      </c>
      <c r="L6" s="44">
        <v>214.2</v>
      </c>
      <c r="M6" s="44">
        <v>0</v>
      </c>
      <c r="N6" s="41">
        <v>139.5</v>
      </c>
      <c r="O6" s="45" t="s">
        <v>86</v>
      </c>
      <c r="P6" s="45" t="s">
        <v>85</v>
      </c>
      <c r="Q6" s="45" t="s">
        <v>87</v>
      </c>
      <c r="R6" s="45" t="s">
        <v>88</v>
      </c>
      <c r="S6" s="46">
        <f t="shared" si="18"/>
        <v>115323.69679530004</v>
      </c>
      <c r="T6" s="46">
        <f t="shared" si="0"/>
        <v>213.56240147277785</v>
      </c>
      <c r="U6" s="47">
        <f t="shared" si="19"/>
        <v>63100.584722247702</v>
      </c>
      <c r="V6" s="47">
        <f t="shared" si="1"/>
        <v>52223.11207305234</v>
      </c>
      <c r="W6" s="47">
        <f t="shared" si="20"/>
        <v>102971.89142639693</v>
      </c>
      <c r="X6" s="47">
        <f t="shared" si="2"/>
        <v>12351.805368903108</v>
      </c>
      <c r="Y6" s="48">
        <f t="shared" si="21"/>
        <v>99448.536900300023</v>
      </c>
      <c r="Z6" s="47">
        <f t="shared" si="3"/>
        <v>15875.159895000019</v>
      </c>
      <c r="AA6" s="48">
        <f t="shared" si="22"/>
        <v>115323.69679530004</v>
      </c>
      <c r="AB6" s="47">
        <f t="shared" si="4"/>
        <v>0</v>
      </c>
      <c r="AC6" s="47">
        <f t="shared" si="23"/>
        <v>80450.077336955466</v>
      </c>
      <c r="AD6" s="47">
        <f t="shared" si="24"/>
        <v>34873.619458344576</v>
      </c>
      <c r="AE6" s="47">
        <f t="shared" si="25"/>
        <v>64.580776774712177</v>
      </c>
      <c r="AF6" s="49">
        <f t="shared" si="26"/>
        <v>0.69760231047531041</v>
      </c>
      <c r="AG6" s="47">
        <f>IF(ISBLANK($D6),"",S6*_xlfn.XLOOKUP(Q6,DATA!$B$24:$B$25,DATA!$C$24:$C$25,"error",0,1)/1000)</f>
        <v>23.174296871015542</v>
      </c>
      <c r="AH6" s="47">
        <f>IF(ISBLANK($D6),"",V6*_xlfn.XLOOKUP(Q6,DATA!$B$24:$B$25,DATA!$C$24:$C$25,"error",0,1)/1000)</f>
        <v>10.494234371079866</v>
      </c>
      <c r="AI6" s="47">
        <f>IF(ISBLANK($D6),"",X6*_xlfn.XLOOKUP(Q6,DATA!$B$24:$B$25,DATA!$C$24:$C$25,"error",0,1)/1000)</f>
        <v>2.4820952888810792</v>
      </c>
      <c r="AJ6" s="47">
        <f>IF(ISBLANK($D6),"",Z6*_xlfn.XLOOKUP(Q6,DATA!$B$24:$B$25,DATA!$C$24:$C$25,"error",0,1)/1000)</f>
        <v>3.1901133809002538</v>
      </c>
      <c r="AK6" s="47">
        <f>IF(ISBLANK($D6),"",AB6*_xlfn.XLOOKUP(Q6,DATA!$B$24:$B$25,DATA!$C$24:$C$25,"error",0,1)/1000)</f>
        <v>0</v>
      </c>
      <c r="AL6" s="47">
        <f t="shared" si="5"/>
        <v>16.1664430408612</v>
      </c>
      <c r="AM6" s="47">
        <f t="shared" si="6"/>
        <v>7.0078538301543425</v>
      </c>
      <c r="AN6" s="47">
        <f t="shared" si="27"/>
        <v>1.565982303762752</v>
      </c>
      <c r="AO6" s="47">
        <f t="shared" si="28"/>
        <v>0.70913846526251678</v>
      </c>
      <c r="AP6" s="47">
        <f t="shared" si="29"/>
        <v>0.16772536056971357</v>
      </c>
      <c r="AQ6" s="47">
        <f t="shared" si="30"/>
        <v>0.21556904743611502</v>
      </c>
      <c r="AR6" s="47">
        <f t="shared" si="31"/>
        <v>0</v>
      </c>
      <c r="AS6" s="47">
        <f t="shared" si="32"/>
        <v>1.0924328732683455</v>
      </c>
      <c r="AT6" s="47">
        <f t="shared" si="33"/>
        <v>0.47354943049440656</v>
      </c>
      <c r="AU6" s="47">
        <f t="shared" si="34"/>
        <v>8.5168197564711903E-2</v>
      </c>
      <c r="AV6" s="47">
        <f t="shared" si="35"/>
        <v>3.8567514310407357E-2</v>
      </c>
      <c r="AW6" s="47">
        <f t="shared" si="36"/>
        <v>9.1219847192973609E-3</v>
      </c>
      <c r="AX6" s="47">
        <f t="shared" si="37"/>
        <v>1.1724032370456019E-2</v>
      </c>
      <c r="AY6" s="47">
        <f t="shared" si="38"/>
        <v>0</v>
      </c>
      <c r="AZ6" s="47">
        <f t="shared" si="39"/>
        <v>5.9413531400160736E-2</v>
      </c>
      <c r="BA6" s="47">
        <f t="shared" si="40"/>
        <v>2.5754666164551167E-2</v>
      </c>
      <c r="BB6" s="23">
        <f>IF(V6&gt;0,J6*DATA!$C$4,0)</f>
        <v>63427</v>
      </c>
      <c r="BC6" s="23">
        <f>IF(X6&gt;0,N6*_xlfn.XLOOKUP(Budapest!O6,DATA!$B$5:$B$6,DATA!$C$5:$C$6,"error",0,1),0)</f>
        <v>6696</v>
      </c>
      <c r="BD6" s="23">
        <f>IF(Z6&gt;0,(L6-M6)*DATA!$C$7,"0,00 ")</f>
        <v>32130</v>
      </c>
      <c r="BE6" s="23">
        <f>IF(G6="basement",D6*DATA!$C$8,IF(G6="ground",0,"error"))</f>
        <v>0</v>
      </c>
      <c r="BF6" s="23">
        <f t="shared" si="41"/>
        <v>102253</v>
      </c>
      <c r="BG6" s="23">
        <v>1.48</v>
      </c>
      <c r="BH6" s="23">
        <v>2.85</v>
      </c>
      <c r="BI6" s="23">
        <f t="shared" si="42"/>
        <v>0.56999999999999995</v>
      </c>
      <c r="BJ6" s="23">
        <v>2.33</v>
      </c>
      <c r="BK6" s="23">
        <f t="shared" si="43"/>
        <v>0.21630769230769231</v>
      </c>
      <c r="BL6" s="23">
        <f t="shared" si="44"/>
        <v>0.23928112965340181</v>
      </c>
      <c r="BM6" s="5">
        <v>1.1000000000000001</v>
      </c>
      <c r="BN6" s="5">
        <f t="shared" si="45"/>
        <v>0.56999999999999995</v>
      </c>
      <c r="BO6" s="50"/>
      <c r="BP6" s="48">
        <f t="shared" si="7"/>
        <v>2362.5</v>
      </c>
      <c r="BQ6" s="51">
        <f t="shared" si="8"/>
        <v>5</v>
      </c>
      <c r="BR6" s="47">
        <f t="shared" si="46"/>
        <v>756</v>
      </c>
      <c r="BS6" s="46">
        <f t="shared" si="9"/>
        <v>17.5</v>
      </c>
      <c r="BT6" s="46">
        <f t="shared" si="47"/>
        <v>1890</v>
      </c>
      <c r="BU6" s="46">
        <f t="shared" si="10"/>
        <v>100.07262825000002</v>
      </c>
      <c r="BV6" s="46">
        <f t="shared" si="11"/>
        <v>54.755800696153848</v>
      </c>
      <c r="BW6" s="46">
        <f t="shared" si="12"/>
        <v>89.354296621309373</v>
      </c>
      <c r="BX6" s="46">
        <f t="shared" si="13"/>
        <v>86.296890750000017</v>
      </c>
      <c r="BY6" s="46">
        <f t="shared" si="14"/>
        <v>100.07262825000002</v>
      </c>
      <c r="BZ6" s="46">
        <f t="shared" si="15"/>
        <v>115323.69679530004</v>
      </c>
      <c r="CA6" s="46">
        <f t="shared" si="15"/>
        <v>63100.584722247702</v>
      </c>
      <c r="CB6" s="46">
        <f t="shared" si="15"/>
        <v>102971.89142639693</v>
      </c>
      <c r="CC6" s="46">
        <f t="shared" si="15"/>
        <v>99448.536900300023</v>
      </c>
      <c r="CD6" s="46">
        <f t="shared" si="15"/>
        <v>115323.69679530004</v>
      </c>
    </row>
    <row r="7" spans="1:82" s="52" customFormat="1" ht="15" customHeight="1" x14ac:dyDescent="0.35">
      <c r="A7" s="39">
        <v>4</v>
      </c>
      <c r="B7" s="40" t="s">
        <v>82</v>
      </c>
      <c r="C7" s="40" t="s">
        <v>92</v>
      </c>
      <c r="D7" s="41">
        <v>300.3</v>
      </c>
      <c r="E7" s="41">
        <f t="shared" si="16"/>
        <v>1201.2</v>
      </c>
      <c r="F7" s="41">
        <v>97.6</v>
      </c>
      <c r="G7" s="42" t="s">
        <v>84</v>
      </c>
      <c r="H7" s="43">
        <v>5</v>
      </c>
      <c r="I7" s="44">
        <v>17.5</v>
      </c>
      <c r="J7" s="41">
        <f t="shared" si="17"/>
        <v>1395.9</v>
      </c>
      <c r="K7" s="42" t="s">
        <v>85</v>
      </c>
      <c r="L7" s="44">
        <v>312.10000000000002</v>
      </c>
      <c r="M7" s="44">
        <v>103.9</v>
      </c>
      <c r="N7" s="41">
        <v>309.33400000000006</v>
      </c>
      <c r="O7" s="45" t="s">
        <v>86</v>
      </c>
      <c r="P7" s="45" t="s">
        <v>85</v>
      </c>
      <c r="Q7" s="45" t="s">
        <v>87</v>
      </c>
      <c r="R7" s="45" t="s">
        <v>88</v>
      </c>
      <c r="S7" s="46">
        <f t="shared" si="18"/>
        <v>180336.07449929407</v>
      </c>
      <c r="T7" s="46">
        <f t="shared" si="0"/>
        <v>150.12993215059447</v>
      </c>
      <c r="U7" s="47">
        <f t="shared" si="19"/>
        <v>105629.94399839865</v>
      </c>
      <c r="V7" s="47">
        <f t="shared" si="1"/>
        <v>74706.130500895422</v>
      </c>
      <c r="W7" s="47">
        <f t="shared" si="20"/>
        <v>152946.58803345702</v>
      </c>
      <c r="X7" s="47">
        <f t="shared" si="2"/>
        <v>27389.48646583705</v>
      </c>
      <c r="Y7" s="48">
        <f t="shared" si="21"/>
        <v>164905.59695429404</v>
      </c>
      <c r="Z7" s="47">
        <f t="shared" si="3"/>
        <v>15430.477545000031</v>
      </c>
      <c r="AA7" s="48">
        <f t="shared" si="22"/>
        <v>180336.07449929407</v>
      </c>
      <c r="AB7" s="47">
        <f t="shared" si="4"/>
        <v>0</v>
      </c>
      <c r="AC7" s="47">
        <f t="shared" si="23"/>
        <v>117526.0945117325</v>
      </c>
      <c r="AD7" s="47">
        <f t="shared" si="24"/>
        <v>62809.979987561572</v>
      </c>
      <c r="AE7" s="47">
        <f t="shared" si="25"/>
        <v>52.289360629005635</v>
      </c>
      <c r="AF7" s="49">
        <f t="shared" si="26"/>
        <v>0.6517059597645426</v>
      </c>
      <c r="AG7" s="47">
        <f>IF(ISBLANK($D7),"",S7*_xlfn.XLOOKUP(Q7,DATA!$B$24:$B$25,DATA!$C$24:$C$25,"error",0,1)/1000)</f>
        <v>36.238534170633145</v>
      </c>
      <c r="AH7" s="47">
        <f>IF(ISBLANK($D7),"",V7*_xlfn.XLOOKUP(Q7,DATA!$B$24:$B$25,DATA!$C$24:$C$25,"error",0,1)/1000)</f>
        <v>15.012196924154933</v>
      </c>
      <c r="AI7" s="47">
        <f>IF(ISBLANK($D7),"",X7*_xlfn.XLOOKUP(Q7,DATA!$B$24:$B$25,DATA!$C$24:$C$25,"error",0,1)/1000)</f>
        <v>5.5039173053099546</v>
      </c>
      <c r="AJ7" s="47">
        <f>IF(ISBLANK($D7),"",Z7*_xlfn.XLOOKUP(Q7,DATA!$B$24:$B$25,DATA!$C$24:$C$25,"error",0,1)/1000)</f>
        <v>3.1007544626677559</v>
      </c>
      <c r="AK7" s="47">
        <f>IF(ISBLANK($D7),"",AB7*_xlfn.XLOOKUP(Q7,DATA!$B$24:$B$25,DATA!$C$24:$C$25,"error",0,1)/1000)</f>
        <v>0</v>
      </c>
      <c r="AL7" s="47">
        <f t="shared" si="5"/>
        <v>23.616868692132645</v>
      </c>
      <c r="AM7" s="47">
        <f t="shared" si="6"/>
        <v>12.6216654785005</v>
      </c>
      <c r="AN7" s="47">
        <f t="shared" si="27"/>
        <v>2.4487864094159444</v>
      </c>
      <c r="AO7" s="47">
        <f t="shared" si="28"/>
        <v>1.0144357282844303</v>
      </c>
      <c r="AP7" s="47">
        <f t="shared" si="29"/>
        <v>0.37192227015391899</v>
      </c>
      <c r="AQ7" s="47">
        <f t="shared" si="30"/>
        <v>0.20953069876843688</v>
      </c>
      <c r="AR7" s="47">
        <f t="shared" si="31"/>
        <v>0</v>
      </c>
      <c r="AS7" s="47">
        <f t="shared" si="32"/>
        <v>1.5958886972067863</v>
      </c>
      <c r="AT7" s="47">
        <f t="shared" si="33"/>
        <v>0.85289771220915811</v>
      </c>
      <c r="AU7" s="47">
        <f t="shared" si="34"/>
        <v>0.13318076724736444</v>
      </c>
      <c r="AV7" s="47">
        <f t="shared" si="35"/>
        <v>5.5171544605347018E-2</v>
      </c>
      <c r="AW7" s="47">
        <f t="shared" si="36"/>
        <v>2.0227527033398755E-2</v>
      </c>
      <c r="AX7" s="47">
        <f t="shared" si="37"/>
        <v>1.1395628102376027E-2</v>
      </c>
      <c r="AY7" s="47">
        <f t="shared" si="38"/>
        <v>0</v>
      </c>
      <c r="AZ7" s="47">
        <f t="shared" si="39"/>
        <v>8.6794699741121806E-2</v>
      </c>
      <c r="BA7" s="47">
        <f t="shared" si="40"/>
        <v>4.6386067506242634E-2</v>
      </c>
      <c r="BB7" s="23">
        <f>IF(V7&gt;0,J7*DATA!$C$4,0)</f>
        <v>90733.5</v>
      </c>
      <c r="BC7" s="23">
        <f>IF(X7&gt;0,N7*_xlfn.XLOOKUP(Budapest!O7,DATA!$B$5:$B$6,DATA!$C$5:$C$6,"error",0,1),0)</f>
        <v>14848.032000000003</v>
      </c>
      <c r="BD7" s="23">
        <f>IF(Z7&gt;0,(L7-M7)*DATA!$C$7,"0,00 ")</f>
        <v>31230.000000000004</v>
      </c>
      <c r="BE7" s="23">
        <f>IF(G7="basement",D7*DATA!$C$8,IF(G7="ground",0,"error"))</f>
        <v>0</v>
      </c>
      <c r="BF7" s="23">
        <f t="shared" si="41"/>
        <v>136811.53200000001</v>
      </c>
      <c r="BG7" s="23">
        <v>1.48</v>
      </c>
      <c r="BH7" s="23">
        <v>2.2674142902915735</v>
      </c>
      <c r="BI7" s="23">
        <f t="shared" si="42"/>
        <v>0.56999999999999995</v>
      </c>
      <c r="BJ7" s="23">
        <v>2.33</v>
      </c>
      <c r="BK7" s="23">
        <f t="shared" si="43"/>
        <v>0.21630769230769231</v>
      </c>
      <c r="BL7" s="23">
        <f t="shared" si="44"/>
        <v>0.23928112965340181</v>
      </c>
      <c r="BM7" s="5">
        <v>1.1000000000000001</v>
      </c>
      <c r="BN7" s="5">
        <f t="shared" si="45"/>
        <v>0.56999999999999995</v>
      </c>
      <c r="BO7" s="50"/>
      <c r="BP7" s="48">
        <f t="shared" si="7"/>
        <v>5255.25</v>
      </c>
      <c r="BQ7" s="51">
        <f t="shared" si="8"/>
        <v>5</v>
      </c>
      <c r="BR7" s="47">
        <f t="shared" si="46"/>
        <v>1681.68</v>
      </c>
      <c r="BS7" s="46">
        <f t="shared" si="9"/>
        <v>17.5</v>
      </c>
      <c r="BT7" s="46">
        <f t="shared" si="47"/>
        <v>4204.2</v>
      </c>
      <c r="BU7" s="46">
        <f t="shared" si="10"/>
        <v>156.48739543500005</v>
      </c>
      <c r="BV7" s="46">
        <f t="shared" si="11"/>
        <v>91.660833042692332</v>
      </c>
      <c r="BW7" s="46">
        <f t="shared" si="12"/>
        <v>132.72005209428758</v>
      </c>
      <c r="BX7" s="46">
        <f t="shared" si="13"/>
        <v>143.09753293500003</v>
      </c>
      <c r="BY7" s="46">
        <f t="shared" si="14"/>
        <v>156.48739543500005</v>
      </c>
      <c r="BZ7" s="46">
        <f t="shared" si="15"/>
        <v>180336.07449929407</v>
      </c>
      <c r="CA7" s="46">
        <f t="shared" si="15"/>
        <v>105629.94399839865</v>
      </c>
      <c r="CB7" s="46">
        <f t="shared" si="15"/>
        <v>152946.58803345702</v>
      </c>
      <c r="CC7" s="46">
        <f t="shared" si="15"/>
        <v>164905.59695429404</v>
      </c>
      <c r="CD7" s="46">
        <f t="shared" si="15"/>
        <v>180336.07449929407</v>
      </c>
    </row>
    <row r="8" spans="1:82" s="52" customFormat="1" ht="15" customHeight="1" x14ac:dyDescent="0.35">
      <c r="A8" s="39">
        <v>5</v>
      </c>
      <c r="B8" s="40" t="s">
        <v>82</v>
      </c>
      <c r="C8" s="40" t="s">
        <v>93</v>
      </c>
      <c r="D8" s="41">
        <v>340</v>
      </c>
      <c r="E8" s="41">
        <f t="shared" si="16"/>
        <v>1632</v>
      </c>
      <c r="F8" s="41">
        <v>74</v>
      </c>
      <c r="G8" s="42" t="s">
        <v>90</v>
      </c>
      <c r="H8" s="43">
        <v>6</v>
      </c>
      <c r="I8" s="44">
        <v>17.5</v>
      </c>
      <c r="J8" s="41">
        <f t="shared" si="17"/>
        <v>1022.5</v>
      </c>
      <c r="K8" s="42" t="s">
        <v>85</v>
      </c>
      <c r="L8" s="44">
        <v>272.5</v>
      </c>
      <c r="M8" s="44">
        <v>0</v>
      </c>
      <c r="N8" s="41">
        <v>350.2</v>
      </c>
      <c r="O8" s="45" t="s">
        <v>86</v>
      </c>
      <c r="P8" s="45" t="s">
        <v>85</v>
      </c>
      <c r="Q8" s="45" t="s">
        <v>94</v>
      </c>
      <c r="R8" s="45" t="s">
        <v>88</v>
      </c>
      <c r="S8" s="46">
        <f t="shared" si="18"/>
        <v>170119.75903370004</v>
      </c>
      <c r="T8" s="46">
        <f t="shared" si="0"/>
        <v>104.24004842751228</v>
      </c>
      <c r="U8" s="47">
        <f t="shared" si="19"/>
        <v>115397.34450746924</v>
      </c>
      <c r="V8" s="47">
        <f t="shared" si="1"/>
        <v>54722.414526230801</v>
      </c>
      <c r="W8" s="47">
        <f t="shared" si="20"/>
        <v>139111.85767033184</v>
      </c>
      <c r="X8" s="47">
        <f t="shared" si="2"/>
        <v>31007.901363368204</v>
      </c>
      <c r="Y8" s="48">
        <f t="shared" si="21"/>
        <v>149923.76897120001</v>
      </c>
      <c r="Z8" s="47">
        <f t="shared" si="3"/>
        <v>20195.99006250003</v>
      </c>
      <c r="AA8" s="48">
        <f t="shared" si="22"/>
        <v>166981.18510761307</v>
      </c>
      <c r="AB8" s="47">
        <f t="shared" si="4"/>
        <v>3138.5739260869741</v>
      </c>
      <c r="AC8" s="47">
        <f t="shared" si="23"/>
        <v>109064.87987818601</v>
      </c>
      <c r="AD8" s="47">
        <f t="shared" si="24"/>
        <v>61054.879155514034</v>
      </c>
      <c r="AE8" s="47">
        <f t="shared" si="25"/>
        <v>37.411077913917914</v>
      </c>
      <c r="AF8" s="49">
        <f t="shared" si="26"/>
        <v>0.64110647991560277</v>
      </c>
      <c r="AG8" s="47">
        <f>IF(ISBLANK($D8),"",S8*_xlfn.XLOOKUP(Q8,DATA!$B$24:$B$25,DATA!$C$24:$C$25,"error",0,1)/1000)</f>
        <v>67.755297627942056</v>
      </c>
      <c r="AH8" s="47">
        <f>IF(ISBLANK($D8),"",V8*_xlfn.XLOOKUP(Q8,DATA!$B$24:$B$25,DATA!$C$24:$C$25,"error",0,1)/1000)</f>
        <v>21.794843257507203</v>
      </c>
      <c r="AI8" s="47">
        <f>IF(ISBLANK($D8),"",X8*_xlfn.XLOOKUP(Q8,DATA!$B$24:$B$25,DATA!$C$24:$C$25,"error",0,1)/1000)</f>
        <v>12.349826955002289</v>
      </c>
      <c r="AJ8" s="47">
        <f>IF(ISBLANK($D8),"",Z8*_xlfn.XLOOKUP(Q8,DATA!$B$24:$B$25,DATA!$C$24:$C$25,"error",0,1)/1000)</f>
        <v>8.0436589220925132</v>
      </c>
      <c r="AK8" s="47">
        <f>IF(ISBLANK($D8),"",AB8*_xlfn.XLOOKUP(Q8,DATA!$B$24:$B$25,DATA!$C$24:$C$25,"error",0,1)/1000)</f>
        <v>1.2500312232819202</v>
      </c>
      <c r="AL8" s="47">
        <f t="shared" si="5"/>
        <v>43.43836035788393</v>
      </c>
      <c r="AM8" s="47">
        <f t="shared" si="6"/>
        <v>24.316937270058126</v>
      </c>
      <c r="AN8" s="47">
        <f t="shared" si="27"/>
        <v>2.3100589000370571</v>
      </c>
      <c r="AO8" s="47">
        <f t="shared" si="28"/>
        <v>0.74307653282529551</v>
      </c>
      <c r="AP8" s="47">
        <f t="shared" si="29"/>
        <v>0.42105678330834151</v>
      </c>
      <c r="AQ8" s="47">
        <f t="shared" si="30"/>
        <v>0.27424166865705579</v>
      </c>
      <c r="AR8" s="47">
        <f t="shared" si="31"/>
        <v>4.2618745009774014E-2</v>
      </c>
      <c r="AS8" s="47">
        <f t="shared" si="32"/>
        <v>1.4809937298004667</v>
      </c>
      <c r="AT8" s="47">
        <f t="shared" si="33"/>
        <v>0.82906517023659032</v>
      </c>
      <c r="AU8" s="47">
        <f t="shared" si="34"/>
        <v>0.12563587232865944</v>
      </c>
      <c r="AV8" s="47">
        <f t="shared" si="35"/>
        <v>4.0413284876400411E-2</v>
      </c>
      <c r="AW8" s="47">
        <f t="shared" si="36"/>
        <v>2.2899778126866905E-2</v>
      </c>
      <c r="AX8" s="47">
        <f t="shared" si="37"/>
        <v>1.4915027175300029E-2</v>
      </c>
      <c r="AY8" s="47">
        <f t="shared" si="38"/>
        <v>2.317881681185604E-3</v>
      </c>
      <c r="AZ8" s="47">
        <f t="shared" si="39"/>
        <v>8.0545971859752943E-2</v>
      </c>
      <c r="BA8" s="47">
        <f t="shared" si="40"/>
        <v>4.5089900468906499E-2</v>
      </c>
      <c r="BB8" s="23">
        <f>IF(V8&gt;0,J8*DATA!$C$4,0)</f>
        <v>66462.5</v>
      </c>
      <c r="BC8" s="23">
        <f>IF(X8&gt;0,N8*_xlfn.XLOOKUP(Budapest!O8,DATA!$B$5:$B$6,DATA!$C$5:$C$6,"error",0,1),0)</f>
        <v>16809.599999999999</v>
      </c>
      <c r="BD8" s="23">
        <f>IF(Z8&gt;0,(L8-M8)*DATA!$C$7,"0,00 ")</f>
        <v>40875</v>
      </c>
      <c r="BE8" s="23">
        <f>IF(G8="basement",D8*DATA!$C$8,IF(G8="ground",0,"error"))</f>
        <v>13600</v>
      </c>
      <c r="BF8" s="23">
        <f t="shared" si="41"/>
        <v>137747.1</v>
      </c>
      <c r="BG8" s="23">
        <v>1.48</v>
      </c>
      <c r="BH8" s="23">
        <v>2.85</v>
      </c>
      <c r="BI8" s="23">
        <f t="shared" si="42"/>
        <v>0.85</v>
      </c>
      <c r="BJ8" s="23">
        <v>2.33</v>
      </c>
      <c r="BK8" s="23">
        <f t="shared" si="43"/>
        <v>0.21630769230769231</v>
      </c>
      <c r="BL8" s="23">
        <f t="shared" si="44"/>
        <v>0.23928112965340181</v>
      </c>
      <c r="BM8" s="5">
        <v>1.1000000000000001</v>
      </c>
      <c r="BN8" s="5">
        <f t="shared" si="45"/>
        <v>0.40124223602484466</v>
      </c>
      <c r="BO8" s="50"/>
      <c r="BP8" s="48">
        <f t="shared" si="7"/>
        <v>5950</v>
      </c>
      <c r="BQ8" s="51">
        <f t="shared" si="8"/>
        <v>6</v>
      </c>
      <c r="BR8" s="47">
        <f t="shared" si="46"/>
        <v>1904</v>
      </c>
      <c r="BS8" s="46">
        <f t="shared" si="9"/>
        <v>17.5</v>
      </c>
      <c r="BT8" s="46">
        <f t="shared" si="47"/>
        <v>4760</v>
      </c>
      <c r="BU8" s="46">
        <f t="shared" si="10"/>
        <v>147.62214425000002</v>
      </c>
      <c r="BV8" s="46">
        <f t="shared" si="11"/>
        <v>100.13653636538461</v>
      </c>
      <c r="BW8" s="46">
        <f t="shared" si="12"/>
        <v>120.71490599646984</v>
      </c>
      <c r="BX8" s="46">
        <f t="shared" si="13"/>
        <v>130.09698800000001</v>
      </c>
      <c r="BY8" s="46">
        <f t="shared" si="14"/>
        <v>144.8986333804348</v>
      </c>
      <c r="BZ8" s="46">
        <f t="shared" si="15"/>
        <v>170119.75903370004</v>
      </c>
      <c r="CA8" s="46">
        <f t="shared" si="15"/>
        <v>115397.34450746924</v>
      </c>
      <c r="CB8" s="46">
        <f t="shared" si="15"/>
        <v>139111.85767033184</v>
      </c>
      <c r="CC8" s="46">
        <f t="shared" si="15"/>
        <v>149923.76897120001</v>
      </c>
      <c r="CD8" s="46">
        <f t="shared" si="15"/>
        <v>166981.18510761307</v>
      </c>
    </row>
    <row r="9" spans="1:82" s="52" customFormat="1" ht="15" customHeight="1" x14ac:dyDescent="0.35">
      <c r="A9" s="39">
        <v>6</v>
      </c>
      <c r="B9" s="40" t="s">
        <v>82</v>
      </c>
      <c r="C9" s="40" t="s">
        <v>95</v>
      </c>
      <c r="D9" s="41">
        <v>340</v>
      </c>
      <c r="E9" s="41">
        <f t="shared" si="16"/>
        <v>1632</v>
      </c>
      <c r="F9" s="41">
        <v>74</v>
      </c>
      <c r="G9" s="42" t="s">
        <v>90</v>
      </c>
      <c r="H9" s="43">
        <v>6</v>
      </c>
      <c r="I9" s="44">
        <v>17.5</v>
      </c>
      <c r="J9" s="41">
        <f t="shared" si="17"/>
        <v>1016.7</v>
      </c>
      <c r="K9" s="42" t="s">
        <v>85</v>
      </c>
      <c r="L9" s="44">
        <v>278.3</v>
      </c>
      <c r="M9" s="44">
        <v>0</v>
      </c>
      <c r="N9" s="41">
        <v>350.2</v>
      </c>
      <c r="O9" s="45" t="s">
        <v>86</v>
      </c>
      <c r="P9" s="45" t="s">
        <v>85</v>
      </c>
      <c r="Q9" s="45" t="s">
        <v>94</v>
      </c>
      <c r="R9" s="45" t="s">
        <v>88</v>
      </c>
      <c r="S9" s="46">
        <f t="shared" si="18"/>
        <v>170456.27769590003</v>
      </c>
      <c r="T9" s="46">
        <f t="shared" si="0"/>
        <v>104.44624858817404</v>
      </c>
      <c r="U9" s="47">
        <f t="shared" si="19"/>
        <v>116044.26904179847</v>
      </c>
      <c r="V9" s="47">
        <f t="shared" si="1"/>
        <v>54412.008654101563</v>
      </c>
      <c r="W9" s="47">
        <f t="shared" si="20"/>
        <v>139448.37633253186</v>
      </c>
      <c r="X9" s="47">
        <f t="shared" si="2"/>
        <v>31007.901363368175</v>
      </c>
      <c r="Y9" s="48">
        <f t="shared" si="21"/>
        <v>149830.42802840003</v>
      </c>
      <c r="Z9" s="47">
        <f t="shared" si="3"/>
        <v>20625.849667500006</v>
      </c>
      <c r="AA9" s="48">
        <f t="shared" si="22"/>
        <v>167317.70376981306</v>
      </c>
      <c r="AB9" s="47">
        <f t="shared" si="4"/>
        <v>3138.5739260869741</v>
      </c>
      <c r="AC9" s="47">
        <f t="shared" si="23"/>
        <v>109184.33361105672</v>
      </c>
      <c r="AD9" s="47">
        <f t="shared" si="24"/>
        <v>61271.944084843315</v>
      </c>
      <c r="AE9" s="47">
        <f t="shared" si="25"/>
        <v>37.544083385320661</v>
      </c>
      <c r="AF9" s="49">
        <f t="shared" si="26"/>
        <v>0.64054158102551906</v>
      </c>
      <c r="AG9" s="47">
        <f>IF(ISBLANK($D9),"",S9*_xlfn.XLOOKUP(Q9,DATA!$B$24:$B$25,DATA!$C$24:$C$25,"error",0,1)/1000)</f>
        <v>67.889326280723068</v>
      </c>
      <c r="AH9" s="47">
        <f>IF(ISBLANK($D9),"",V9*_xlfn.XLOOKUP(Q9,DATA!$B$24:$B$25,DATA!$C$24:$C$25,"error",0,1)/1000)</f>
        <v>21.671214806755572</v>
      </c>
      <c r="AI9" s="47">
        <f>IF(ISBLANK($D9),"",X9*_xlfn.XLOOKUP(Q9,DATA!$B$24:$B$25,DATA!$C$24:$C$25,"error",0,1)/1000)</f>
        <v>12.349826955002278</v>
      </c>
      <c r="AJ9" s="47">
        <f>IF(ISBLANK($D9),"",Z9*_xlfn.XLOOKUP(Q9,DATA!$B$24:$B$25,DATA!$C$24:$C$25,"error",0,1)/1000)</f>
        <v>8.2148634055719025</v>
      </c>
      <c r="AK9" s="47">
        <f>IF(ISBLANK($D9),"",AB9*_xlfn.XLOOKUP(Q9,DATA!$B$24:$B$25,DATA!$C$24:$C$25,"error",0,1)/1000)</f>
        <v>1.2500312232819202</v>
      </c>
      <c r="AL9" s="47">
        <f t="shared" si="5"/>
        <v>43.485936390611677</v>
      </c>
      <c r="AM9" s="47">
        <f t="shared" si="6"/>
        <v>24.403389890111391</v>
      </c>
      <c r="AN9" s="47">
        <f t="shared" si="27"/>
        <v>2.3146284922764253</v>
      </c>
      <c r="AO9" s="47">
        <f t="shared" si="28"/>
        <v>0.7388615265755285</v>
      </c>
      <c r="AP9" s="47">
        <f t="shared" si="29"/>
        <v>0.42105678330834112</v>
      </c>
      <c r="AQ9" s="47">
        <f t="shared" si="30"/>
        <v>0.28007873903581115</v>
      </c>
      <c r="AR9" s="47">
        <f t="shared" si="31"/>
        <v>4.2618745009774014E-2</v>
      </c>
      <c r="AS9" s="47">
        <f t="shared" si="32"/>
        <v>1.4826157939294549</v>
      </c>
      <c r="AT9" s="47">
        <f t="shared" si="33"/>
        <v>0.83201269834697045</v>
      </c>
      <c r="AU9" s="47">
        <f t="shared" si="34"/>
        <v>0.1258843961681036</v>
      </c>
      <c r="AV9" s="47">
        <f t="shared" si="35"/>
        <v>4.0184045705463363E-2</v>
      </c>
      <c r="AW9" s="47">
        <f t="shared" si="36"/>
        <v>2.2899778126866884E-2</v>
      </c>
      <c r="AX9" s="47">
        <f t="shared" si="37"/>
        <v>1.523248463444401E-2</v>
      </c>
      <c r="AY9" s="47">
        <f t="shared" si="38"/>
        <v>2.317881681185604E-3</v>
      </c>
      <c r="AZ9" s="47">
        <f t="shared" si="39"/>
        <v>8.0634190147959861E-2</v>
      </c>
      <c r="BA9" s="47">
        <f t="shared" si="40"/>
        <v>4.5250206020143735E-2</v>
      </c>
      <c r="BB9" s="23">
        <f>IF(V9&gt;0,J9*DATA!$C$4,0)</f>
        <v>66085.5</v>
      </c>
      <c r="BC9" s="23">
        <f>IF(X9&gt;0,N9*_xlfn.XLOOKUP(Budapest!O9,DATA!$B$5:$B$6,DATA!$C$5:$C$6,"error",0,1),0)</f>
        <v>16809.599999999999</v>
      </c>
      <c r="BD9" s="23">
        <f>IF(Z9&gt;0,(L9-M9)*DATA!$C$7,"0,00 ")</f>
        <v>41745</v>
      </c>
      <c r="BE9" s="23">
        <f>IF(G9="basement",D9*DATA!$C$8,IF(G9="ground",0,"error"))</f>
        <v>13600</v>
      </c>
      <c r="BF9" s="23">
        <f t="shared" si="41"/>
        <v>138240.1</v>
      </c>
      <c r="BG9" s="23">
        <v>1.48</v>
      </c>
      <c r="BH9" s="23">
        <v>2.85</v>
      </c>
      <c r="BI9" s="23">
        <f t="shared" si="42"/>
        <v>0.85</v>
      </c>
      <c r="BJ9" s="23">
        <v>2.33</v>
      </c>
      <c r="BK9" s="23">
        <f t="shared" si="43"/>
        <v>0.21630769230769231</v>
      </c>
      <c r="BL9" s="23">
        <f t="shared" si="44"/>
        <v>0.23928112965340181</v>
      </c>
      <c r="BM9" s="5">
        <v>1.1000000000000001</v>
      </c>
      <c r="BN9" s="5">
        <f t="shared" si="45"/>
        <v>0.40124223602484466</v>
      </c>
      <c r="BO9" s="50"/>
      <c r="BP9" s="48">
        <f t="shared" si="7"/>
        <v>5950</v>
      </c>
      <c r="BQ9" s="51">
        <f t="shared" si="8"/>
        <v>6</v>
      </c>
      <c r="BR9" s="47">
        <f t="shared" si="46"/>
        <v>1904</v>
      </c>
      <c r="BS9" s="46">
        <f t="shared" si="9"/>
        <v>17.5</v>
      </c>
      <c r="BT9" s="46">
        <f t="shared" si="47"/>
        <v>4760</v>
      </c>
      <c r="BU9" s="46">
        <f t="shared" si="10"/>
        <v>147.91415975000001</v>
      </c>
      <c r="BV9" s="46">
        <f t="shared" si="11"/>
        <v>100.69790788076924</v>
      </c>
      <c r="BW9" s="46">
        <f t="shared" si="12"/>
        <v>121.00692149646984</v>
      </c>
      <c r="BX9" s="46">
        <f t="shared" si="13"/>
        <v>130.01599100000001</v>
      </c>
      <c r="BY9" s="46">
        <f t="shared" si="14"/>
        <v>145.19064888043479</v>
      </c>
      <c r="BZ9" s="46">
        <f t="shared" si="15"/>
        <v>170456.27769590003</v>
      </c>
      <c r="CA9" s="46">
        <f t="shared" si="15"/>
        <v>116044.26904179847</v>
      </c>
      <c r="CB9" s="46">
        <f t="shared" si="15"/>
        <v>139448.37633253186</v>
      </c>
      <c r="CC9" s="46">
        <f t="shared" si="15"/>
        <v>149830.42802840003</v>
      </c>
      <c r="CD9" s="46">
        <f t="shared" si="15"/>
        <v>167317.70376981306</v>
      </c>
    </row>
    <row r="10" spans="1:82" s="52" customFormat="1" ht="15" customHeight="1" x14ac:dyDescent="0.35">
      <c r="A10" s="39">
        <v>7</v>
      </c>
      <c r="B10" s="40" t="s">
        <v>82</v>
      </c>
      <c r="C10" s="40" t="s">
        <v>96</v>
      </c>
      <c r="D10" s="41">
        <v>212.5</v>
      </c>
      <c r="E10" s="41">
        <f t="shared" si="16"/>
        <v>2040</v>
      </c>
      <c r="F10" s="41">
        <v>59</v>
      </c>
      <c r="G10" s="42" t="s">
        <v>84</v>
      </c>
      <c r="H10" s="43">
        <v>12</v>
      </c>
      <c r="I10" s="44">
        <v>34.5</v>
      </c>
      <c r="J10" s="41">
        <f t="shared" si="17"/>
        <v>1631.7</v>
      </c>
      <c r="K10" s="42" t="s">
        <v>97</v>
      </c>
      <c r="L10" s="44">
        <v>403.8</v>
      </c>
      <c r="M10" s="44">
        <v>403.8</v>
      </c>
      <c r="N10" s="41">
        <v>212.5</v>
      </c>
      <c r="O10" s="45" t="s">
        <v>98</v>
      </c>
      <c r="P10" s="45" t="s">
        <v>97</v>
      </c>
      <c r="Q10" s="45" t="s">
        <v>94</v>
      </c>
      <c r="R10" s="45" t="s">
        <v>88</v>
      </c>
      <c r="S10" s="46">
        <f t="shared" si="18"/>
        <v>80683.740343500016</v>
      </c>
      <c r="T10" s="46">
        <f t="shared" si="0"/>
        <v>39.55085310955883</v>
      </c>
      <c r="U10" s="47">
        <f t="shared" si="19"/>
        <v>80683.740343500016</v>
      </c>
      <c r="V10" s="47">
        <f t="shared" si="1"/>
        <v>0</v>
      </c>
      <c r="W10" s="47">
        <f t="shared" si="20"/>
        <v>79774.857143404603</v>
      </c>
      <c r="X10" s="47">
        <f t="shared" si="2"/>
        <v>908.88320009541349</v>
      </c>
      <c r="Y10" s="48">
        <f t="shared" si="21"/>
        <v>80683.740343500016</v>
      </c>
      <c r="Z10" s="47">
        <f t="shared" si="3"/>
        <v>0</v>
      </c>
      <c r="AA10" s="48">
        <f t="shared" si="22"/>
        <v>80683.740343500016</v>
      </c>
      <c r="AB10" s="47">
        <f t="shared" si="4"/>
        <v>0</v>
      </c>
      <c r="AC10" s="47">
        <f t="shared" si="23"/>
        <v>908.88320009541349</v>
      </c>
      <c r="AD10" s="47">
        <f t="shared" si="24"/>
        <v>79774.857143404603</v>
      </c>
      <c r="AE10" s="47">
        <f t="shared" si="25"/>
        <v>39.105322129119905</v>
      </c>
      <c r="AF10" s="49">
        <f t="shared" si="26"/>
        <v>1.1264762841013187E-2</v>
      </c>
      <c r="AG10" s="47">
        <f>IF(ISBLANK($D10),"",S10*_xlfn.XLOOKUP(Q10,DATA!$B$24:$B$25,DATA!$C$24:$C$25,"error",0,1)/1000)</f>
        <v>32.13472010400919</v>
      </c>
      <c r="AH10" s="47">
        <f>IF(ISBLANK($D10),"",V10*_xlfn.XLOOKUP(Q10,DATA!$B$24:$B$25,DATA!$C$24:$C$25,"error",0,1)/1000)</f>
        <v>0</v>
      </c>
      <c r="AI10" s="47">
        <f>IF(ISBLANK($D10),"",X10*_xlfn.XLOOKUP(Q10,DATA!$B$24:$B$25,DATA!$C$24:$C$25,"error",0,1)/1000)</f>
        <v>0.36199000093400135</v>
      </c>
      <c r="AJ10" s="47">
        <f>IF(ISBLANK($D10),"",Z10*_xlfn.XLOOKUP(Q10,DATA!$B$24:$B$25,DATA!$C$24:$C$25,"error",0,1)/1000)</f>
        <v>0</v>
      </c>
      <c r="AK10" s="47">
        <f>IF(ISBLANK($D10),"",AB10*_xlfn.XLOOKUP(Q10,DATA!$B$24:$B$25,DATA!$C$24:$C$25,"error",0,1)/1000)</f>
        <v>0</v>
      </c>
      <c r="AL10" s="47">
        <f t="shared" si="5"/>
        <v>0.36199000093400135</v>
      </c>
      <c r="AM10" s="47">
        <f t="shared" si="6"/>
        <v>31.77273010307519</v>
      </c>
      <c r="AN10" s="47">
        <f t="shared" si="27"/>
        <v>1.095605786931894</v>
      </c>
      <c r="AO10" s="47">
        <f t="shared" si="28"/>
        <v>0</v>
      </c>
      <c r="AP10" s="47">
        <f t="shared" si="29"/>
        <v>1.2341739357029384E-2</v>
      </c>
      <c r="AQ10" s="47">
        <f t="shared" si="30"/>
        <v>0</v>
      </c>
      <c r="AR10" s="47">
        <f t="shared" si="31"/>
        <v>0</v>
      </c>
      <c r="AS10" s="47">
        <f t="shared" si="32"/>
        <v>1.2341739357029384E-2</v>
      </c>
      <c r="AT10" s="47">
        <f t="shared" si="33"/>
        <v>1.0832640475748647</v>
      </c>
      <c r="AU10" s="47">
        <f t="shared" si="34"/>
        <v>5.9586094868536832E-2</v>
      </c>
      <c r="AV10" s="47">
        <f t="shared" si="35"/>
        <v>0</v>
      </c>
      <c r="AW10" s="47">
        <f t="shared" si="36"/>
        <v>6.7122322731617877E-4</v>
      </c>
      <c r="AX10" s="47">
        <f t="shared" si="37"/>
        <v>0</v>
      </c>
      <c r="AY10" s="47">
        <f t="shared" si="38"/>
        <v>0</v>
      </c>
      <c r="AZ10" s="47">
        <f t="shared" si="39"/>
        <v>6.7122322731617877E-4</v>
      </c>
      <c r="BA10" s="47">
        <f t="shared" si="40"/>
        <v>5.8914871641220654E-2</v>
      </c>
      <c r="BB10" s="23">
        <f>IF(V10&gt;0,J10*DATA!$C$4,0)</f>
        <v>0</v>
      </c>
      <c r="BC10" s="23">
        <f>IF(X10&gt;0,N10*_xlfn.XLOOKUP(Budapest!O10,DATA!$B$5:$B$6,DATA!$C$5:$C$6,"error",0,1),0)</f>
        <v>18062.5</v>
      </c>
      <c r="BD10" s="23" t="str">
        <f>IF(Z10&gt;0,(L10-M10)*DATA!$C$7,"0,00 ")</f>
        <v xml:space="preserve">0,00 </v>
      </c>
      <c r="BE10" s="23">
        <f>IF(G10="basement",D10*DATA!$C$8,IF(G10="ground",0,"error"))</f>
        <v>0</v>
      </c>
      <c r="BF10" s="23">
        <f t="shared" si="41"/>
        <v>18062.5</v>
      </c>
      <c r="BG10" s="23">
        <v>0.25</v>
      </c>
      <c r="BH10" s="23">
        <v>1.1000000000000001</v>
      </c>
      <c r="BI10" s="23">
        <f t="shared" si="42"/>
        <v>0.56999999999999995</v>
      </c>
      <c r="BJ10" s="23">
        <v>0.21</v>
      </c>
      <c r="BK10" s="23">
        <f t="shared" si="43"/>
        <v>0.25</v>
      </c>
      <c r="BL10" s="23">
        <f t="shared" si="44"/>
        <v>0.10900763358778627</v>
      </c>
      <c r="BM10" s="5">
        <v>1.1000000000000001</v>
      </c>
      <c r="BN10" s="5">
        <f t="shared" si="45"/>
        <v>0.56999999999999995</v>
      </c>
      <c r="BO10" s="50"/>
      <c r="BP10" s="48">
        <f t="shared" si="7"/>
        <v>7331.25</v>
      </c>
      <c r="BQ10" s="51">
        <f t="shared" si="8"/>
        <v>12</v>
      </c>
      <c r="BR10" s="47">
        <f t="shared" si="46"/>
        <v>2346</v>
      </c>
      <c r="BS10" s="46">
        <f t="shared" si="9"/>
        <v>34.5</v>
      </c>
      <c r="BT10" s="46">
        <f t="shared" si="47"/>
        <v>5865</v>
      </c>
      <c r="BU10" s="46">
        <f t="shared" si="10"/>
        <v>70.013658750000005</v>
      </c>
      <c r="BV10" s="46">
        <f t="shared" si="11"/>
        <v>70.013658750000005</v>
      </c>
      <c r="BW10" s="46">
        <f t="shared" si="12"/>
        <v>69.224971488549627</v>
      </c>
      <c r="BX10" s="46">
        <f t="shared" si="13"/>
        <v>70.013658750000005</v>
      </c>
      <c r="BY10" s="46">
        <f t="shared" si="14"/>
        <v>70.013658750000005</v>
      </c>
      <c r="BZ10" s="46">
        <f t="shared" si="15"/>
        <v>80683.740343500016</v>
      </c>
      <c r="CA10" s="46">
        <f t="shared" si="15"/>
        <v>80683.740343500016</v>
      </c>
      <c r="CB10" s="46">
        <f t="shared" si="15"/>
        <v>79774.857143404603</v>
      </c>
      <c r="CC10" s="46">
        <f t="shared" si="15"/>
        <v>80683.740343500016</v>
      </c>
      <c r="CD10" s="46">
        <f t="shared" si="15"/>
        <v>80683.740343500016</v>
      </c>
    </row>
    <row r="11" spans="1:82" s="52" customFormat="1" ht="15" customHeight="1" x14ac:dyDescent="0.35">
      <c r="A11" s="39">
        <v>8</v>
      </c>
      <c r="B11" s="40" t="s">
        <v>82</v>
      </c>
      <c r="C11" s="40" t="s">
        <v>99</v>
      </c>
      <c r="D11" s="41">
        <v>212.5</v>
      </c>
      <c r="E11" s="41">
        <f t="shared" si="16"/>
        <v>2040</v>
      </c>
      <c r="F11" s="41">
        <v>59</v>
      </c>
      <c r="G11" s="42" t="s">
        <v>84</v>
      </c>
      <c r="H11" s="43">
        <v>12</v>
      </c>
      <c r="I11" s="44">
        <v>34.5</v>
      </c>
      <c r="J11" s="41">
        <f t="shared" si="17"/>
        <v>1628</v>
      </c>
      <c r="K11" s="42" t="s">
        <v>97</v>
      </c>
      <c r="L11" s="44">
        <v>407.5</v>
      </c>
      <c r="M11" s="44">
        <v>407.5</v>
      </c>
      <c r="N11" s="41">
        <v>212.5</v>
      </c>
      <c r="O11" s="45" t="s">
        <v>98</v>
      </c>
      <c r="P11" s="45" t="s">
        <v>97</v>
      </c>
      <c r="Q11" s="45" t="s">
        <v>94</v>
      </c>
      <c r="R11" s="45" t="s">
        <v>88</v>
      </c>
      <c r="S11" s="46">
        <f t="shared" si="18"/>
        <v>80816.93329500001</v>
      </c>
      <c r="T11" s="46">
        <f t="shared" si="0"/>
        <v>39.616143772058827</v>
      </c>
      <c r="U11" s="47">
        <f t="shared" si="19"/>
        <v>80816.93329500001</v>
      </c>
      <c r="V11" s="47">
        <f t="shared" si="1"/>
        <v>0</v>
      </c>
      <c r="W11" s="47">
        <f t="shared" si="20"/>
        <v>79908.050094904596</v>
      </c>
      <c r="X11" s="47">
        <f t="shared" si="2"/>
        <v>908.88320009541349</v>
      </c>
      <c r="Y11" s="48">
        <f t="shared" si="21"/>
        <v>80816.93329500001</v>
      </c>
      <c r="Z11" s="47">
        <f t="shared" si="3"/>
        <v>0</v>
      </c>
      <c r="AA11" s="48">
        <f t="shared" si="22"/>
        <v>80816.93329500001</v>
      </c>
      <c r="AB11" s="47">
        <f t="shared" si="4"/>
        <v>0</v>
      </c>
      <c r="AC11" s="47">
        <f t="shared" si="23"/>
        <v>908.88320009541349</v>
      </c>
      <c r="AD11" s="47">
        <f t="shared" si="24"/>
        <v>79908.050094904596</v>
      </c>
      <c r="AE11" s="47">
        <f t="shared" si="25"/>
        <v>39.170612791619902</v>
      </c>
      <c r="AF11" s="49">
        <f t="shared" si="26"/>
        <v>1.1246197585570106E-2</v>
      </c>
      <c r="AG11" s="47">
        <f>IF(ISBLANK($D11),"",S11*_xlfn.XLOOKUP(Q11,DATA!$B$24:$B$25,DATA!$C$24:$C$25,"error",0,1)/1000)</f>
        <v>32.187768192732605</v>
      </c>
      <c r="AH11" s="47">
        <f>IF(ISBLANK($D11),"",V11*_xlfn.XLOOKUP(Q11,DATA!$B$24:$B$25,DATA!$C$24:$C$25,"error",0,1)/1000)</f>
        <v>0</v>
      </c>
      <c r="AI11" s="47">
        <f>IF(ISBLANK($D11),"",X11*_xlfn.XLOOKUP(Q11,DATA!$B$24:$B$25,DATA!$C$24:$C$25,"error",0,1)/1000)</f>
        <v>0.36199000093400135</v>
      </c>
      <c r="AJ11" s="47">
        <f>IF(ISBLANK($D11),"",Z11*_xlfn.XLOOKUP(Q11,DATA!$B$24:$B$25,DATA!$C$24:$C$25,"error",0,1)/1000)</f>
        <v>0</v>
      </c>
      <c r="AK11" s="47">
        <f>IF(ISBLANK($D11),"",AB11*_xlfn.XLOOKUP(Q11,DATA!$B$24:$B$25,DATA!$C$24:$C$25,"error",0,1)/1000)</f>
        <v>0</v>
      </c>
      <c r="AL11" s="47">
        <f t="shared" si="5"/>
        <v>0.36199000093400135</v>
      </c>
      <c r="AM11" s="47">
        <f t="shared" si="6"/>
        <v>31.825778191798605</v>
      </c>
      <c r="AN11" s="47">
        <f t="shared" si="27"/>
        <v>1.0974144161280701</v>
      </c>
      <c r="AO11" s="47">
        <f t="shared" si="28"/>
        <v>0</v>
      </c>
      <c r="AP11" s="47">
        <f t="shared" si="29"/>
        <v>1.2341739357029384E-2</v>
      </c>
      <c r="AQ11" s="47">
        <f t="shared" si="30"/>
        <v>0</v>
      </c>
      <c r="AR11" s="47">
        <f t="shared" si="31"/>
        <v>0</v>
      </c>
      <c r="AS11" s="47">
        <f t="shared" si="32"/>
        <v>1.2341739357029384E-2</v>
      </c>
      <c r="AT11" s="47">
        <f t="shared" si="33"/>
        <v>1.0850726767710408</v>
      </c>
      <c r="AU11" s="47">
        <f t="shared" si="34"/>
        <v>5.9684459765976028E-2</v>
      </c>
      <c r="AV11" s="47">
        <f t="shared" si="35"/>
        <v>0</v>
      </c>
      <c r="AW11" s="47">
        <f t="shared" si="36"/>
        <v>6.7122322731617877E-4</v>
      </c>
      <c r="AX11" s="47">
        <f t="shared" si="37"/>
        <v>0</v>
      </c>
      <c r="AY11" s="47">
        <f t="shared" si="38"/>
        <v>0</v>
      </c>
      <c r="AZ11" s="47">
        <f t="shared" si="39"/>
        <v>6.7122322731617877E-4</v>
      </c>
      <c r="BA11" s="47">
        <f t="shared" si="40"/>
        <v>5.901323653865985E-2</v>
      </c>
      <c r="BB11" s="23">
        <f>IF(V11&gt;0,J11*DATA!$C$4,0)</f>
        <v>0</v>
      </c>
      <c r="BC11" s="23">
        <f>IF(X11&gt;0,N11*_xlfn.XLOOKUP(Budapest!O11,DATA!$B$5:$B$6,DATA!$C$5:$C$6,"error",0,1),0)</f>
        <v>18062.5</v>
      </c>
      <c r="BD11" s="23" t="str">
        <f>IF(Z11&gt;0,(L11-M11)*DATA!$C$7,"0,00 ")</f>
        <v xml:space="preserve">0,00 </v>
      </c>
      <c r="BE11" s="23">
        <f>IF(G11="basement",D11*DATA!$C$8,IF(G11="ground",0,"error"))</f>
        <v>0</v>
      </c>
      <c r="BF11" s="23">
        <f t="shared" si="41"/>
        <v>18062.5</v>
      </c>
      <c r="BG11" s="23">
        <v>0.25</v>
      </c>
      <c r="BH11" s="23">
        <v>1.1000000000000001</v>
      </c>
      <c r="BI11" s="23">
        <f t="shared" si="42"/>
        <v>0.56999999999999995</v>
      </c>
      <c r="BJ11" s="23">
        <v>0.21</v>
      </c>
      <c r="BK11" s="23">
        <f t="shared" si="43"/>
        <v>0.25</v>
      </c>
      <c r="BL11" s="23">
        <f t="shared" si="44"/>
        <v>0.10900763358778627</v>
      </c>
      <c r="BM11" s="5">
        <v>1.1000000000000001</v>
      </c>
      <c r="BN11" s="5">
        <f t="shared" si="45"/>
        <v>0.56999999999999995</v>
      </c>
      <c r="BO11" s="50"/>
      <c r="BP11" s="48">
        <f t="shared" si="7"/>
        <v>7331.25</v>
      </c>
      <c r="BQ11" s="51">
        <f t="shared" si="8"/>
        <v>12</v>
      </c>
      <c r="BR11" s="47">
        <f t="shared" si="46"/>
        <v>2346</v>
      </c>
      <c r="BS11" s="46">
        <f t="shared" si="9"/>
        <v>34.5</v>
      </c>
      <c r="BT11" s="46">
        <f t="shared" si="47"/>
        <v>5865</v>
      </c>
      <c r="BU11" s="46">
        <f t="shared" si="10"/>
        <v>70.129237500000002</v>
      </c>
      <c r="BV11" s="46">
        <f t="shared" si="11"/>
        <v>70.129237500000002</v>
      </c>
      <c r="BW11" s="46">
        <f t="shared" si="12"/>
        <v>69.340550238549625</v>
      </c>
      <c r="BX11" s="46">
        <f t="shared" si="13"/>
        <v>70.129237500000002</v>
      </c>
      <c r="BY11" s="46">
        <f t="shared" si="14"/>
        <v>70.129237500000002</v>
      </c>
      <c r="BZ11" s="46">
        <f t="shared" si="15"/>
        <v>80816.93329500001</v>
      </c>
      <c r="CA11" s="46">
        <f t="shared" si="15"/>
        <v>80816.93329500001</v>
      </c>
      <c r="CB11" s="46">
        <f t="shared" si="15"/>
        <v>79908.050094904596</v>
      </c>
      <c r="CC11" s="46">
        <f t="shared" si="15"/>
        <v>80816.93329500001</v>
      </c>
      <c r="CD11" s="46">
        <f t="shared" si="15"/>
        <v>80816.93329500001</v>
      </c>
    </row>
    <row r="12" spans="1:82" s="52" customFormat="1" ht="15" customHeight="1" x14ac:dyDescent="0.35">
      <c r="A12" s="39">
        <v>9</v>
      </c>
      <c r="B12" s="40" t="s">
        <v>82</v>
      </c>
      <c r="C12" s="40" t="s">
        <v>100</v>
      </c>
      <c r="D12" s="41">
        <v>340</v>
      </c>
      <c r="E12" s="41">
        <f t="shared" si="16"/>
        <v>3264</v>
      </c>
      <c r="F12" s="41">
        <v>74</v>
      </c>
      <c r="G12" s="42" t="s">
        <v>84</v>
      </c>
      <c r="H12" s="43">
        <v>12</v>
      </c>
      <c r="I12" s="44">
        <v>34.5</v>
      </c>
      <c r="J12" s="41">
        <f t="shared" si="17"/>
        <v>2012.2</v>
      </c>
      <c r="K12" s="42" t="s">
        <v>97</v>
      </c>
      <c r="L12" s="44">
        <v>540.79999999999995</v>
      </c>
      <c r="M12" s="44">
        <v>540.79999999999995</v>
      </c>
      <c r="N12" s="41">
        <v>340</v>
      </c>
      <c r="O12" s="45" t="s">
        <v>98</v>
      </c>
      <c r="P12" s="45" t="s">
        <v>97</v>
      </c>
      <c r="Q12" s="45" t="s">
        <v>94</v>
      </c>
      <c r="R12" s="45" t="s">
        <v>88</v>
      </c>
      <c r="S12" s="46">
        <f t="shared" si="18"/>
        <v>117852.49944300002</v>
      </c>
      <c r="T12" s="46">
        <f t="shared" si="0"/>
        <v>36.106770662683829</v>
      </c>
      <c r="U12" s="47">
        <f t="shared" si="19"/>
        <v>117852.49944300002</v>
      </c>
      <c r="V12" s="47">
        <f t="shared" si="1"/>
        <v>0</v>
      </c>
      <c r="W12" s="47">
        <f t="shared" si="20"/>
        <v>116398.28632284734</v>
      </c>
      <c r="X12" s="47">
        <f t="shared" si="2"/>
        <v>1454.213120152679</v>
      </c>
      <c r="Y12" s="48">
        <f t="shared" si="21"/>
        <v>117852.49944300002</v>
      </c>
      <c r="Z12" s="47">
        <f t="shared" si="3"/>
        <v>0</v>
      </c>
      <c r="AA12" s="48">
        <f t="shared" si="22"/>
        <v>117852.49944300002</v>
      </c>
      <c r="AB12" s="47">
        <f t="shared" si="4"/>
        <v>0</v>
      </c>
      <c r="AC12" s="47">
        <f t="shared" si="23"/>
        <v>1454.213120152679</v>
      </c>
      <c r="AD12" s="47">
        <f t="shared" si="24"/>
        <v>116398.28632284734</v>
      </c>
      <c r="AE12" s="47">
        <f t="shared" si="25"/>
        <v>35.661239682244897</v>
      </c>
      <c r="AF12" s="49">
        <f t="shared" si="26"/>
        <v>1.233926413971409E-2</v>
      </c>
      <c r="AG12" s="47">
        <f>IF(ISBLANK($D12),"",S12*_xlfn.XLOOKUP(Q12,DATA!$B$24:$B$25,DATA!$C$24:$C$25,"error",0,1)/1000)</f>
        <v>46.938293478158059</v>
      </c>
      <c r="AH12" s="47">
        <f>IF(ISBLANK($D12),"",V12*_xlfn.XLOOKUP(Q12,DATA!$B$24:$B$25,DATA!$C$24:$C$25,"error",0,1)/1000)</f>
        <v>0</v>
      </c>
      <c r="AI12" s="47">
        <f>IF(ISBLANK($D12),"",X12*_xlfn.XLOOKUP(Q12,DATA!$B$24:$B$25,DATA!$C$24:$C$25,"error",0,1)/1000)</f>
        <v>0.57918400149440896</v>
      </c>
      <c r="AJ12" s="47">
        <f>IF(ISBLANK($D12),"",Z12*_xlfn.XLOOKUP(Q12,DATA!$B$24:$B$25,DATA!$C$24:$C$25,"error",0,1)/1000)</f>
        <v>0</v>
      </c>
      <c r="AK12" s="47">
        <f>IF(ISBLANK($D12),"",AB12*_xlfn.XLOOKUP(Q12,DATA!$B$24:$B$25,DATA!$C$24:$C$25,"error",0,1)/1000)</f>
        <v>0</v>
      </c>
      <c r="AL12" s="47">
        <f t="shared" si="5"/>
        <v>0.57918400149440896</v>
      </c>
      <c r="AM12" s="47">
        <f t="shared" si="6"/>
        <v>46.359109476663647</v>
      </c>
      <c r="AN12" s="47">
        <f t="shared" si="27"/>
        <v>1.6003209549337747</v>
      </c>
      <c r="AO12" s="47">
        <f t="shared" si="28"/>
        <v>0</v>
      </c>
      <c r="AP12" s="47">
        <f t="shared" si="29"/>
        <v>1.9746782971247254E-2</v>
      </c>
      <c r="AQ12" s="47">
        <f t="shared" si="30"/>
        <v>0</v>
      </c>
      <c r="AR12" s="47">
        <f t="shared" si="31"/>
        <v>0</v>
      </c>
      <c r="AS12" s="47">
        <f t="shared" si="32"/>
        <v>1.9746782971247254E-2</v>
      </c>
      <c r="AT12" s="47">
        <f t="shared" si="33"/>
        <v>1.5805741719625275</v>
      </c>
      <c r="AU12" s="47">
        <f t="shared" si="34"/>
        <v>8.7035754445790439E-2</v>
      </c>
      <c r="AV12" s="47">
        <f t="shared" si="35"/>
        <v>0</v>
      </c>
      <c r="AW12" s="47">
        <f t="shared" si="36"/>
        <v>1.0739571637058988E-3</v>
      </c>
      <c r="AX12" s="47">
        <f t="shared" si="37"/>
        <v>0</v>
      </c>
      <c r="AY12" s="47">
        <f t="shared" si="38"/>
        <v>0</v>
      </c>
      <c r="AZ12" s="47">
        <f t="shared" si="39"/>
        <v>1.0739571637058988E-3</v>
      </c>
      <c r="BA12" s="47">
        <f t="shared" si="40"/>
        <v>8.5961797282084543E-2</v>
      </c>
      <c r="BB12" s="23">
        <f>IF(V12&gt;0,J12*DATA!$C$4,0)</f>
        <v>0</v>
      </c>
      <c r="BC12" s="23">
        <f>IF(X12&gt;0,N12*_xlfn.XLOOKUP(Budapest!O12,DATA!$B$5:$B$6,DATA!$C$5:$C$6,"error",0,1),0)</f>
        <v>28900</v>
      </c>
      <c r="BD12" s="23" t="str">
        <f>IF(Z12&gt;0,(L12-M12)*DATA!$C$7,"0,00 ")</f>
        <v xml:space="preserve">0,00 </v>
      </c>
      <c r="BE12" s="23">
        <f>IF(G12="basement",D12*DATA!$C$8,IF(G12="ground",0,"error"))</f>
        <v>0</v>
      </c>
      <c r="BF12" s="23">
        <f t="shared" si="41"/>
        <v>28900</v>
      </c>
      <c r="BG12" s="23">
        <v>0.25</v>
      </c>
      <c r="BH12" s="23">
        <v>1.1000000000000001</v>
      </c>
      <c r="BI12" s="23">
        <f t="shared" si="42"/>
        <v>0.56999999999999995</v>
      </c>
      <c r="BJ12" s="23">
        <v>0.21</v>
      </c>
      <c r="BK12" s="23">
        <f t="shared" si="43"/>
        <v>0.25</v>
      </c>
      <c r="BL12" s="23">
        <f t="shared" si="44"/>
        <v>0.10900763358778627</v>
      </c>
      <c r="BM12" s="5">
        <v>1.1000000000000001</v>
      </c>
      <c r="BN12" s="5">
        <f t="shared" si="45"/>
        <v>0.56999999999999995</v>
      </c>
      <c r="BO12" s="50"/>
      <c r="BP12" s="48">
        <f t="shared" si="7"/>
        <v>11730</v>
      </c>
      <c r="BQ12" s="51">
        <f t="shared" si="8"/>
        <v>12</v>
      </c>
      <c r="BR12" s="47">
        <f t="shared" si="46"/>
        <v>3753.6</v>
      </c>
      <c r="BS12" s="46">
        <f t="shared" si="9"/>
        <v>34.5</v>
      </c>
      <c r="BT12" s="46">
        <f t="shared" si="47"/>
        <v>9384</v>
      </c>
      <c r="BU12" s="46">
        <f t="shared" si="10"/>
        <v>102.26700750000001</v>
      </c>
      <c r="BV12" s="46">
        <f t="shared" si="11"/>
        <v>102.26700750000001</v>
      </c>
      <c r="BW12" s="46">
        <f t="shared" si="12"/>
        <v>101.00510788167939</v>
      </c>
      <c r="BX12" s="46">
        <f t="shared" si="13"/>
        <v>102.26700750000001</v>
      </c>
      <c r="BY12" s="46">
        <f t="shared" si="14"/>
        <v>102.26700750000001</v>
      </c>
      <c r="BZ12" s="46">
        <f t="shared" si="15"/>
        <v>117852.49944300002</v>
      </c>
      <c r="CA12" s="46">
        <f t="shared" si="15"/>
        <v>117852.49944300002</v>
      </c>
      <c r="CB12" s="46">
        <f t="shared" si="15"/>
        <v>116398.28632284734</v>
      </c>
      <c r="CC12" s="46">
        <f t="shared" si="15"/>
        <v>117852.49944300002</v>
      </c>
      <c r="CD12" s="46">
        <f t="shared" si="15"/>
        <v>117852.49944300002</v>
      </c>
    </row>
    <row r="13" spans="1:82" s="52" customFormat="1" ht="15" customHeight="1" x14ac:dyDescent="0.35">
      <c r="A13" s="39">
        <v>10</v>
      </c>
      <c r="B13" s="40" t="s">
        <v>82</v>
      </c>
      <c r="C13" s="40" t="s">
        <v>101</v>
      </c>
      <c r="D13" s="41">
        <v>300</v>
      </c>
      <c r="E13" s="41">
        <f t="shared" si="16"/>
        <v>2880</v>
      </c>
      <c r="F13" s="41">
        <v>70</v>
      </c>
      <c r="G13" s="42" t="s">
        <v>84</v>
      </c>
      <c r="H13" s="43">
        <v>12</v>
      </c>
      <c r="I13" s="44">
        <v>34.5</v>
      </c>
      <c r="J13" s="41">
        <f t="shared" si="17"/>
        <v>1811.2</v>
      </c>
      <c r="K13" s="42" t="s">
        <v>97</v>
      </c>
      <c r="L13" s="44">
        <v>603.79999999999995</v>
      </c>
      <c r="M13" s="44">
        <v>603.79999999999995</v>
      </c>
      <c r="N13" s="41">
        <v>340</v>
      </c>
      <c r="O13" s="45" t="s">
        <v>98</v>
      </c>
      <c r="P13" s="45" t="s">
        <v>97</v>
      </c>
      <c r="Q13" s="45" t="s">
        <v>94</v>
      </c>
      <c r="R13" s="45" t="s">
        <v>88</v>
      </c>
      <c r="S13" s="46">
        <f t="shared" si="18"/>
        <v>110620.39140600001</v>
      </c>
      <c r="T13" s="46">
        <f t="shared" si="0"/>
        <v>38.409858127083339</v>
      </c>
      <c r="U13" s="47">
        <f t="shared" si="19"/>
        <v>110620.39140600001</v>
      </c>
      <c r="V13" s="47">
        <f t="shared" si="1"/>
        <v>0</v>
      </c>
      <c r="W13" s="47">
        <f t="shared" si="20"/>
        <v>109166.17828584735</v>
      </c>
      <c r="X13" s="47">
        <f t="shared" si="2"/>
        <v>1454.2131201526645</v>
      </c>
      <c r="Y13" s="48">
        <f t="shared" si="21"/>
        <v>110620.39140600001</v>
      </c>
      <c r="Z13" s="47">
        <f t="shared" si="3"/>
        <v>0</v>
      </c>
      <c r="AA13" s="48">
        <f t="shared" si="22"/>
        <v>110620.39140600001</v>
      </c>
      <c r="AB13" s="47">
        <f t="shared" si="4"/>
        <v>0</v>
      </c>
      <c r="AC13" s="47">
        <f t="shared" si="23"/>
        <v>1454.2131201526645</v>
      </c>
      <c r="AD13" s="47">
        <f t="shared" si="24"/>
        <v>109166.17828584735</v>
      </c>
      <c r="AE13" s="47">
        <f t="shared" si="25"/>
        <v>37.904923015919216</v>
      </c>
      <c r="AF13" s="49">
        <f t="shared" si="26"/>
        <v>1.3145976990945551E-2</v>
      </c>
      <c r="AG13" s="47">
        <f>IF(ISBLANK($D13),"",S13*_xlfn.XLOOKUP(Q13,DATA!$B$24:$B$25,DATA!$C$24:$C$25,"error",0,1)/1000)</f>
        <v>44.05788948918169</v>
      </c>
      <c r="AH13" s="47">
        <f>IF(ISBLANK($D13),"",V13*_xlfn.XLOOKUP(Q13,DATA!$B$24:$B$25,DATA!$C$24:$C$25,"error",0,1)/1000)</f>
        <v>0</v>
      </c>
      <c r="AI13" s="47">
        <f>IF(ISBLANK($D13),"",X13*_xlfn.XLOOKUP(Q13,DATA!$B$24:$B$25,DATA!$C$24:$C$25,"error",0,1)/1000)</f>
        <v>0.57918400149440319</v>
      </c>
      <c r="AJ13" s="47">
        <f>IF(ISBLANK($D13),"",Z13*_xlfn.XLOOKUP(Q13,DATA!$B$24:$B$25,DATA!$C$24:$C$25,"error",0,1)/1000)</f>
        <v>0</v>
      </c>
      <c r="AK13" s="47">
        <f>IF(ISBLANK($D13),"",AB13*_xlfn.XLOOKUP(Q13,DATA!$B$24:$B$25,DATA!$C$24:$C$25,"error",0,1)/1000)</f>
        <v>0</v>
      </c>
      <c r="AL13" s="47">
        <f t="shared" si="5"/>
        <v>0.57918400149440319</v>
      </c>
      <c r="AM13" s="47">
        <f t="shared" si="6"/>
        <v>43.478705487687286</v>
      </c>
      <c r="AN13" s="47">
        <f t="shared" si="27"/>
        <v>1.5021160454523785</v>
      </c>
      <c r="AO13" s="47">
        <f t="shared" si="28"/>
        <v>0</v>
      </c>
      <c r="AP13" s="47">
        <f t="shared" si="29"/>
        <v>1.9746782971247052E-2</v>
      </c>
      <c r="AQ13" s="47">
        <f t="shared" si="30"/>
        <v>0</v>
      </c>
      <c r="AR13" s="47">
        <f t="shared" si="31"/>
        <v>0</v>
      </c>
      <c r="AS13" s="47">
        <f t="shared" si="32"/>
        <v>1.9746782971247052E-2</v>
      </c>
      <c r="AT13" s="47">
        <f t="shared" si="33"/>
        <v>1.4823692624811315</v>
      </c>
      <c r="AU13" s="47">
        <f t="shared" si="34"/>
        <v>8.1694739344636849E-2</v>
      </c>
      <c r="AV13" s="47">
        <f t="shared" si="35"/>
        <v>0</v>
      </c>
      <c r="AW13" s="47">
        <f t="shared" si="36"/>
        <v>1.0739571637058882E-3</v>
      </c>
      <c r="AX13" s="47">
        <f t="shared" si="37"/>
        <v>0</v>
      </c>
      <c r="AY13" s="47">
        <f t="shared" si="38"/>
        <v>0</v>
      </c>
      <c r="AZ13" s="47">
        <f t="shared" si="39"/>
        <v>1.0739571637058882E-3</v>
      </c>
      <c r="BA13" s="47">
        <f t="shared" si="40"/>
        <v>8.0620782180930967E-2</v>
      </c>
      <c r="BB13" s="23">
        <f>IF(V13&gt;0,J13*DATA!$C$4,0)</f>
        <v>0</v>
      </c>
      <c r="BC13" s="23">
        <f>IF(X13&gt;0,N13*_xlfn.XLOOKUP(Budapest!O13,DATA!$B$5:$B$6,DATA!$C$5:$C$6,"error",0,1),0)</f>
        <v>28900</v>
      </c>
      <c r="BD13" s="23" t="str">
        <f>IF(Z13&gt;0,(L13-M13)*DATA!$C$7,"0,00 ")</f>
        <v xml:space="preserve">0,00 </v>
      </c>
      <c r="BE13" s="23">
        <f>IF(G13="basement",D13*DATA!$C$8,IF(G13="ground",0,"error"))</f>
        <v>0</v>
      </c>
      <c r="BF13" s="23">
        <f t="shared" si="41"/>
        <v>28900</v>
      </c>
      <c r="BG13" s="23">
        <v>0.25</v>
      </c>
      <c r="BH13" s="23">
        <v>1.1000000000000001</v>
      </c>
      <c r="BI13" s="23">
        <f t="shared" si="42"/>
        <v>0.56999999999999995</v>
      </c>
      <c r="BJ13" s="23">
        <v>0.21</v>
      </c>
      <c r="BK13" s="23">
        <f t="shared" si="43"/>
        <v>0.25</v>
      </c>
      <c r="BL13" s="23">
        <f t="shared" si="44"/>
        <v>0.10900763358778627</v>
      </c>
      <c r="BM13" s="5">
        <v>1.1000000000000001</v>
      </c>
      <c r="BN13" s="5">
        <f t="shared" si="45"/>
        <v>0.56999999999999995</v>
      </c>
      <c r="BO13" s="50"/>
      <c r="BP13" s="48">
        <f t="shared" si="7"/>
        <v>10350</v>
      </c>
      <c r="BQ13" s="51">
        <f t="shared" si="8"/>
        <v>12</v>
      </c>
      <c r="BR13" s="47">
        <f t="shared" si="46"/>
        <v>3312</v>
      </c>
      <c r="BS13" s="46">
        <f t="shared" si="9"/>
        <v>34.5</v>
      </c>
      <c r="BT13" s="46">
        <f t="shared" si="47"/>
        <v>8280</v>
      </c>
      <c r="BU13" s="46">
        <f t="shared" si="10"/>
        <v>95.991315</v>
      </c>
      <c r="BV13" s="46">
        <f t="shared" si="11"/>
        <v>95.991315</v>
      </c>
      <c r="BW13" s="46">
        <f t="shared" si="12"/>
        <v>94.729415381679402</v>
      </c>
      <c r="BX13" s="46">
        <f t="shared" si="13"/>
        <v>95.991315</v>
      </c>
      <c r="BY13" s="46">
        <f t="shared" si="14"/>
        <v>95.991315</v>
      </c>
      <c r="BZ13" s="46">
        <f t="shared" si="15"/>
        <v>110620.39140600001</v>
      </c>
      <c r="CA13" s="46">
        <f t="shared" si="15"/>
        <v>110620.39140600001</v>
      </c>
      <c r="CB13" s="46">
        <f t="shared" si="15"/>
        <v>109166.17828584735</v>
      </c>
      <c r="CC13" s="46">
        <f t="shared" si="15"/>
        <v>110620.39140600001</v>
      </c>
      <c r="CD13" s="46">
        <f t="shared" si="15"/>
        <v>110620.39140600001</v>
      </c>
    </row>
    <row r="14" spans="1:82" s="52" customFormat="1" ht="15" customHeight="1" x14ac:dyDescent="0.35">
      <c r="A14" s="39">
        <v>11</v>
      </c>
      <c r="B14" s="40" t="s">
        <v>82</v>
      </c>
      <c r="C14" s="40" t="s">
        <v>102</v>
      </c>
      <c r="D14" s="41">
        <v>330.8</v>
      </c>
      <c r="E14" s="41">
        <f t="shared" si="16"/>
        <v>1058.5600000000002</v>
      </c>
      <c r="F14" s="41">
        <v>52</v>
      </c>
      <c r="G14" s="42" t="s">
        <v>84</v>
      </c>
      <c r="H14" s="43">
        <v>4</v>
      </c>
      <c r="I14" s="44">
        <v>14.5</v>
      </c>
      <c r="J14" s="41">
        <f t="shared" si="17"/>
        <v>633.36</v>
      </c>
      <c r="K14" s="42" t="s">
        <v>85</v>
      </c>
      <c r="L14" s="44">
        <v>120.64</v>
      </c>
      <c r="M14" s="44">
        <v>0</v>
      </c>
      <c r="N14" s="41">
        <v>340.72400000000005</v>
      </c>
      <c r="O14" s="45" t="s">
        <v>86</v>
      </c>
      <c r="P14" s="45" t="s">
        <v>85</v>
      </c>
      <c r="Q14" s="45" t="s">
        <v>87</v>
      </c>
      <c r="R14" s="45" t="s">
        <v>88</v>
      </c>
      <c r="S14" s="46">
        <f t="shared" si="18"/>
        <v>118071.29388804402</v>
      </c>
      <c r="T14" s="46">
        <f t="shared" si="0"/>
        <v>111.53953851273806</v>
      </c>
      <c r="U14" s="47">
        <f t="shared" si="19"/>
        <v>84174.972651532022</v>
      </c>
      <c r="V14" s="47">
        <f t="shared" si="1"/>
        <v>33896.321236511998</v>
      </c>
      <c r="W14" s="47">
        <f t="shared" si="20"/>
        <v>87902.429855684619</v>
      </c>
      <c r="X14" s="47">
        <f t="shared" si="2"/>
        <v>30168.864032359401</v>
      </c>
      <c r="Y14" s="48">
        <f t="shared" si="21"/>
        <v>109130.21410404405</v>
      </c>
      <c r="Z14" s="47">
        <f t="shared" si="3"/>
        <v>8941.0797839999723</v>
      </c>
      <c r="AA14" s="48">
        <f t="shared" si="22"/>
        <v>118071.29388804402</v>
      </c>
      <c r="AB14" s="47">
        <f t="shared" si="4"/>
        <v>0</v>
      </c>
      <c r="AC14" s="47">
        <f t="shared" si="23"/>
        <v>73006.265052871371</v>
      </c>
      <c r="AD14" s="47">
        <f t="shared" si="24"/>
        <v>45065.028835172649</v>
      </c>
      <c r="AE14" s="47">
        <f t="shared" si="25"/>
        <v>42.572011822827839</v>
      </c>
      <c r="AF14" s="49">
        <f t="shared" si="26"/>
        <v>0.61832357932908222</v>
      </c>
      <c r="AG14" s="47">
        <f>IF(ISBLANK($D14),"",S14*_xlfn.XLOOKUP(Q14,DATA!$B$24:$B$25,DATA!$C$24:$C$25,"error",0,1)/1000)</f>
        <v>23.726426506802444</v>
      </c>
      <c r="AH14" s="47">
        <f>IF(ISBLANK($D14),"",V14*_xlfn.XLOOKUP(Q14,DATA!$B$24:$B$25,DATA!$C$24:$C$25,"error",0,1)/1000)</f>
        <v>6.8114657524770852</v>
      </c>
      <c r="AI14" s="47">
        <f>IF(ISBLANK($D14),"",X14*_xlfn.XLOOKUP(Q14,DATA!$B$24:$B$25,DATA!$C$24:$C$25,"error",0,1)/1000)</f>
        <v>6.0624332273026216</v>
      </c>
      <c r="AJ14" s="47">
        <f>IF(ISBLANK($D14),"",Z14*_xlfn.XLOOKUP(Q14,DATA!$B$24:$B$25,DATA!$C$24:$C$25,"error",0,1)/1000)</f>
        <v>1.7967099825947943</v>
      </c>
      <c r="AK14" s="47">
        <f>IF(ISBLANK($D14),"",AB14*_xlfn.XLOOKUP(Q14,DATA!$B$24:$B$25,DATA!$C$24:$C$25,"error",0,1)/1000)</f>
        <v>0</v>
      </c>
      <c r="AL14" s="47">
        <f t="shared" si="5"/>
        <v>14.670608962374502</v>
      </c>
      <c r="AM14" s="47">
        <f t="shared" si="6"/>
        <v>9.0558175444279421</v>
      </c>
      <c r="AN14" s="47">
        <f t="shared" si="27"/>
        <v>1.6032919681654147</v>
      </c>
      <c r="AO14" s="47">
        <f t="shared" si="28"/>
        <v>0.4602786824745515</v>
      </c>
      <c r="AP14" s="47">
        <f t="shared" si="29"/>
        <v>0.40966348211293907</v>
      </c>
      <c r="AQ14" s="47">
        <f t="shared" si="30"/>
        <v>0.12141106387811766</v>
      </c>
      <c r="AR14" s="47">
        <f t="shared" si="31"/>
        <v>0</v>
      </c>
      <c r="AS14" s="47">
        <f t="shared" si="32"/>
        <v>0.99135322846560825</v>
      </c>
      <c r="AT14" s="47">
        <f t="shared" si="33"/>
        <v>0.6119387396998065</v>
      </c>
      <c r="AU14" s="47">
        <f t="shared" si="34"/>
        <v>8.7197337269090375E-2</v>
      </c>
      <c r="AV14" s="47">
        <f t="shared" si="35"/>
        <v>2.503291746632464E-2</v>
      </c>
      <c r="AW14" s="47">
        <f t="shared" si="36"/>
        <v>2.2280137071669315E-2</v>
      </c>
      <c r="AX14" s="47">
        <f t="shared" si="37"/>
        <v>6.6031151501951824E-3</v>
      </c>
      <c r="AY14" s="47">
        <f t="shared" si="38"/>
        <v>0</v>
      </c>
      <c r="AZ14" s="47">
        <f t="shared" si="39"/>
        <v>5.3916169688189144E-2</v>
      </c>
      <c r="BA14" s="47">
        <f t="shared" si="40"/>
        <v>3.328116758090123E-2</v>
      </c>
      <c r="BB14" s="23">
        <f>IF(V14&gt;0,J14*DATA!$C$4,0)</f>
        <v>41168.400000000001</v>
      </c>
      <c r="BC14" s="23">
        <f>IF(X14&gt;0,N14*_xlfn.XLOOKUP(Budapest!O14,DATA!$B$5:$B$6,DATA!$C$5:$C$6,"error",0,1),0)</f>
        <v>16354.752000000002</v>
      </c>
      <c r="BD14" s="23">
        <f>IF(Z14&gt;0,(L14-M14)*DATA!$C$7,"0,00 ")</f>
        <v>18096</v>
      </c>
      <c r="BE14" s="23">
        <f>IF(G14="basement",D14*DATA!$C$8,IF(G14="ground",0,"error"))</f>
        <v>0</v>
      </c>
      <c r="BF14" s="23">
        <f t="shared" si="41"/>
        <v>75619.152000000002</v>
      </c>
      <c r="BG14" s="23">
        <v>1.48</v>
      </c>
      <c r="BH14" s="23">
        <v>2.85</v>
      </c>
      <c r="BI14" s="23">
        <f t="shared" si="42"/>
        <v>0.56999999999999995</v>
      </c>
      <c r="BJ14" s="23">
        <v>2.33</v>
      </c>
      <c r="BK14" s="23">
        <f t="shared" si="43"/>
        <v>0.21630769230769231</v>
      </c>
      <c r="BL14" s="23">
        <f t="shared" si="44"/>
        <v>0.23928112965340181</v>
      </c>
      <c r="BM14" s="5">
        <v>1.1000000000000001</v>
      </c>
      <c r="BN14" s="5">
        <f t="shared" si="45"/>
        <v>0.56999999999999995</v>
      </c>
      <c r="BO14" s="50"/>
      <c r="BP14" s="48">
        <f t="shared" si="7"/>
        <v>4796.6000000000004</v>
      </c>
      <c r="BQ14" s="51">
        <f t="shared" si="8"/>
        <v>4</v>
      </c>
      <c r="BR14" s="47">
        <f t="shared" si="46"/>
        <v>1534.9120000000003</v>
      </c>
      <c r="BS14" s="46">
        <f t="shared" si="9"/>
        <v>14.5</v>
      </c>
      <c r="BT14" s="46">
        <f t="shared" si="47"/>
        <v>3837.2800000000007</v>
      </c>
      <c r="BU14" s="46">
        <f t="shared" si="10"/>
        <v>102.45686731000001</v>
      </c>
      <c r="BV14" s="46">
        <f t="shared" si="11"/>
        <v>73.04319043000001</v>
      </c>
      <c r="BW14" s="46">
        <f t="shared" si="12"/>
        <v>76.27770726803594</v>
      </c>
      <c r="BX14" s="46">
        <f t="shared" si="13"/>
        <v>94.698207310000029</v>
      </c>
      <c r="BY14" s="46">
        <f t="shared" si="14"/>
        <v>102.45686731000001</v>
      </c>
      <c r="BZ14" s="46">
        <f t="shared" si="15"/>
        <v>118071.29388804402</v>
      </c>
      <c r="CA14" s="46">
        <f t="shared" si="15"/>
        <v>84174.972651532022</v>
      </c>
      <c r="CB14" s="46">
        <f t="shared" si="15"/>
        <v>87902.429855684619</v>
      </c>
      <c r="CC14" s="46">
        <f t="shared" si="15"/>
        <v>109130.21410404405</v>
      </c>
      <c r="CD14" s="46">
        <f t="shared" si="15"/>
        <v>118071.29388804402</v>
      </c>
    </row>
    <row r="15" spans="1:82" s="52" customFormat="1" ht="15" customHeight="1" x14ac:dyDescent="0.35">
      <c r="A15" s="39">
        <v>12</v>
      </c>
      <c r="B15" s="40" t="s">
        <v>82</v>
      </c>
      <c r="C15" s="40" t="s">
        <v>103</v>
      </c>
      <c r="D15" s="41">
        <v>266.5</v>
      </c>
      <c r="E15" s="41">
        <f t="shared" si="16"/>
        <v>426.40000000000003</v>
      </c>
      <c r="F15" s="41">
        <v>66</v>
      </c>
      <c r="G15" s="42" t="s">
        <v>84</v>
      </c>
      <c r="H15" s="43">
        <v>2</v>
      </c>
      <c r="I15" s="44">
        <v>8.5</v>
      </c>
      <c r="J15" s="41">
        <f t="shared" si="17"/>
        <v>460.1</v>
      </c>
      <c r="K15" s="42" t="s">
        <v>85</v>
      </c>
      <c r="L15" s="44">
        <v>100.9</v>
      </c>
      <c r="M15" s="44">
        <v>0</v>
      </c>
      <c r="N15" s="41">
        <v>274.495</v>
      </c>
      <c r="O15" s="45" t="s">
        <v>86</v>
      </c>
      <c r="P15" s="45" t="s">
        <v>85</v>
      </c>
      <c r="Q15" s="45" t="s">
        <v>87</v>
      </c>
      <c r="R15" s="45" t="s">
        <v>88</v>
      </c>
      <c r="S15" s="46">
        <f t="shared" si="18"/>
        <v>83032.883960845007</v>
      </c>
      <c r="T15" s="46">
        <f t="shared" si="0"/>
        <v>194.7300280507622</v>
      </c>
      <c r="U15" s="47">
        <f t="shared" si="19"/>
        <v>58409.135380386542</v>
      </c>
      <c r="V15" s="47">
        <f t="shared" si="1"/>
        <v>24623.748580458465</v>
      </c>
      <c r="W15" s="47">
        <f t="shared" si="20"/>
        <v>58728.161274557904</v>
      </c>
      <c r="X15" s="47">
        <f t="shared" si="2"/>
        <v>24304.722686287103</v>
      </c>
      <c r="Y15" s="48">
        <f t="shared" si="21"/>
        <v>75554.809108345013</v>
      </c>
      <c r="Z15" s="47">
        <f t="shared" si="3"/>
        <v>7478.0748524999944</v>
      </c>
      <c r="AA15" s="48">
        <f t="shared" si="22"/>
        <v>83032.883960845007</v>
      </c>
      <c r="AB15" s="47">
        <f t="shared" si="4"/>
        <v>0</v>
      </c>
      <c r="AC15" s="47">
        <f t="shared" si="23"/>
        <v>56406.546119245562</v>
      </c>
      <c r="AD15" s="47">
        <f t="shared" si="24"/>
        <v>26626.337841599445</v>
      </c>
      <c r="AE15" s="47">
        <f t="shared" si="25"/>
        <v>62.444507133206947</v>
      </c>
      <c r="AF15" s="49">
        <f t="shared" si="26"/>
        <v>0.67932779675392996</v>
      </c>
      <c r="AG15" s="47">
        <f>IF(ISBLANK($D15),"",S15*_xlfn.XLOOKUP(Q15,DATA!$B$24:$B$25,DATA!$C$24:$C$25,"error",0,1)/1000)</f>
        <v>16.685458031931805</v>
      </c>
      <c r="AH15" s="47">
        <f>IF(ISBLANK($D15),"",V15*_xlfn.XLOOKUP(Q15,DATA!$B$24:$B$25,DATA!$C$24:$C$25,"error",0,1)/1000)</f>
        <v>4.9481422772431278</v>
      </c>
      <c r="AI15" s="47">
        <f>IF(ISBLANK($D15),"",X15*_xlfn.XLOOKUP(Q15,DATA!$B$24:$B$25,DATA!$C$24:$C$25,"error",0,1)/1000)</f>
        <v>4.8840340238093933</v>
      </c>
      <c r="AJ15" s="47">
        <f>IF(ISBLANK($D15),"",Z15*_xlfn.XLOOKUP(Q15,DATA!$B$24:$B$25,DATA!$C$24:$C$25,"error",0,1)/1000)</f>
        <v>1.5027191416098737</v>
      </c>
      <c r="AK15" s="47">
        <f>IF(ISBLANK($D15),"",AB15*_xlfn.XLOOKUP(Q15,DATA!$B$24:$B$25,DATA!$C$24:$C$25,"error",0,1)/1000)</f>
        <v>0</v>
      </c>
      <c r="AL15" s="47">
        <f t="shared" si="5"/>
        <v>11.334895442662393</v>
      </c>
      <c r="AM15" s="47">
        <f t="shared" si="6"/>
        <v>5.350562589269412</v>
      </c>
      <c r="AN15" s="47">
        <f t="shared" si="27"/>
        <v>1.1275048452866501</v>
      </c>
      <c r="AO15" s="47">
        <f t="shared" si="28"/>
        <v>0.33436627164099592</v>
      </c>
      <c r="AP15" s="47">
        <f t="shared" si="29"/>
        <v>0.33003421397550836</v>
      </c>
      <c r="AQ15" s="47">
        <f t="shared" si="30"/>
        <v>0.10154489676145641</v>
      </c>
      <c r="AR15" s="47">
        <f t="shared" si="31"/>
        <v>0</v>
      </c>
      <c r="AS15" s="47">
        <f t="shared" si="32"/>
        <v>0.76594538237796073</v>
      </c>
      <c r="AT15" s="47">
        <f t="shared" si="33"/>
        <v>0.36155946290868934</v>
      </c>
      <c r="AU15" s="47">
        <f t="shared" si="34"/>
        <v>6.1320970989140647E-2</v>
      </c>
      <c r="AV15" s="47">
        <f t="shared" si="35"/>
        <v>1.8184990094505447E-2</v>
      </c>
      <c r="AW15" s="47">
        <f t="shared" si="36"/>
        <v>1.7949384914147121E-2</v>
      </c>
      <c r="AX15" s="47">
        <f t="shared" si="37"/>
        <v>5.5226651082119988E-3</v>
      </c>
      <c r="AY15" s="47">
        <f t="shared" si="38"/>
        <v>0</v>
      </c>
      <c r="AZ15" s="47">
        <f t="shared" si="39"/>
        <v>4.1657040116864566E-2</v>
      </c>
      <c r="BA15" s="47">
        <f t="shared" si="40"/>
        <v>1.9663930872276081E-2</v>
      </c>
      <c r="BB15" s="23">
        <f>IF(V15&gt;0,J15*DATA!$C$4,0)</f>
        <v>29906.5</v>
      </c>
      <c r="BC15" s="23">
        <f>IF(X15&gt;0,N15*_xlfn.XLOOKUP(Budapest!O15,DATA!$B$5:$B$6,DATA!$C$5:$C$6,"error",0,1),0)</f>
        <v>13175.76</v>
      </c>
      <c r="BD15" s="23">
        <f>IF(Z15&gt;0,(L15-M15)*DATA!$C$7,"0,00 ")</f>
        <v>15135</v>
      </c>
      <c r="BE15" s="23">
        <f>IF(G15="basement",D15*DATA!$C$8,IF(G15="ground",0,"error"))</f>
        <v>0</v>
      </c>
      <c r="BF15" s="23">
        <f t="shared" si="41"/>
        <v>58217.26</v>
      </c>
      <c r="BG15" s="23">
        <v>1.48</v>
      </c>
      <c r="BH15" s="23">
        <v>2.8499999999999996</v>
      </c>
      <c r="BI15" s="23">
        <f t="shared" si="42"/>
        <v>0.56999999999999995</v>
      </c>
      <c r="BJ15" s="23">
        <v>2.33</v>
      </c>
      <c r="BK15" s="23">
        <f t="shared" si="43"/>
        <v>0.21630769230769231</v>
      </c>
      <c r="BL15" s="23">
        <f t="shared" si="44"/>
        <v>0.23928112965340181</v>
      </c>
      <c r="BM15" s="5">
        <v>1.1000000000000001</v>
      </c>
      <c r="BN15" s="5">
        <f t="shared" si="45"/>
        <v>0.56999999999999995</v>
      </c>
      <c r="BO15" s="50"/>
      <c r="BP15" s="48">
        <f t="shared" si="7"/>
        <v>2265.25</v>
      </c>
      <c r="BQ15" s="51">
        <f t="shared" si="8"/>
        <v>2</v>
      </c>
      <c r="BR15" s="47">
        <f t="shared" si="46"/>
        <v>724.88</v>
      </c>
      <c r="BS15" s="46">
        <f t="shared" si="9"/>
        <v>8.5</v>
      </c>
      <c r="BT15" s="46">
        <f t="shared" si="47"/>
        <v>1721.59</v>
      </c>
      <c r="BU15" s="46">
        <f t="shared" si="10"/>
        <v>72.052138112500003</v>
      </c>
      <c r="BV15" s="46">
        <f t="shared" si="11"/>
        <v>50.684775581730769</v>
      </c>
      <c r="BW15" s="46">
        <f t="shared" si="12"/>
        <v>50.961611657894743</v>
      </c>
      <c r="BX15" s="46">
        <f t="shared" si="13"/>
        <v>65.563006862500004</v>
      </c>
      <c r="BY15" s="46">
        <f t="shared" si="14"/>
        <v>72.052138112500003</v>
      </c>
      <c r="BZ15" s="46">
        <f t="shared" si="15"/>
        <v>83032.883960845007</v>
      </c>
      <c r="CA15" s="46">
        <f t="shared" si="15"/>
        <v>58409.135380386542</v>
      </c>
      <c r="CB15" s="46">
        <f t="shared" si="15"/>
        <v>58728.161274557904</v>
      </c>
      <c r="CC15" s="46">
        <f t="shared" si="15"/>
        <v>75554.809108345013</v>
      </c>
      <c r="CD15" s="46">
        <f t="shared" si="15"/>
        <v>83032.883960845007</v>
      </c>
    </row>
    <row r="16" spans="1:82" s="52" customFormat="1" ht="15" customHeight="1" x14ac:dyDescent="0.35">
      <c r="A16" s="39">
        <v>13</v>
      </c>
      <c r="B16" s="40" t="s">
        <v>82</v>
      </c>
      <c r="C16" s="40" t="s">
        <v>104</v>
      </c>
      <c r="D16" s="41">
        <v>184.9</v>
      </c>
      <c r="E16" s="41">
        <f t="shared" si="16"/>
        <v>739.60000000000014</v>
      </c>
      <c r="F16" s="41">
        <v>60.2</v>
      </c>
      <c r="G16" s="42" t="s">
        <v>84</v>
      </c>
      <c r="H16" s="43">
        <v>5</v>
      </c>
      <c r="I16" s="44">
        <v>17.5</v>
      </c>
      <c r="J16" s="41">
        <f t="shared" si="17"/>
        <v>832.3</v>
      </c>
      <c r="K16" s="42" t="s">
        <v>85</v>
      </c>
      <c r="L16" s="44">
        <v>221.2</v>
      </c>
      <c r="M16" s="44">
        <v>0</v>
      </c>
      <c r="N16" s="41">
        <v>190.447</v>
      </c>
      <c r="O16" s="45" t="s">
        <v>86</v>
      </c>
      <c r="P16" s="45" t="s">
        <v>85</v>
      </c>
      <c r="Q16" s="45" t="s">
        <v>87</v>
      </c>
      <c r="R16" s="45" t="s">
        <v>88</v>
      </c>
      <c r="S16" s="46">
        <f t="shared" si="18"/>
        <v>117576.68407597698</v>
      </c>
      <c r="T16" s="46">
        <f t="shared" si="0"/>
        <v>158.97334244994181</v>
      </c>
      <c r="U16" s="47">
        <f t="shared" si="19"/>
        <v>73033.441425432407</v>
      </c>
      <c r="V16" s="47">
        <f t="shared" si="1"/>
        <v>44543.242650544576</v>
      </c>
      <c r="W16" s="47">
        <f t="shared" si="20"/>
        <v>100713.85771689824</v>
      </c>
      <c r="X16" s="47">
        <f t="shared" si="2"/>
        <v>16862.826359078739</v>
      </c>
      <c r="Y16" s="48">
        <f t="shared" si="21"/>
        <v>101182.72810597699</v>
      </c>
      <c r="Z16" s="47">
        <f t="shared" si="3"/>
        <v>16393.955969999995</v>
      </c>
      <c r="AA16" s="48">
        <f t="shared" si="22"/>
        <v>117576.68407597698</v>
      </c>
      <c r="AB16" s="47">
        <f t="shared" si="4"/>
        <v>0</v>
      </c>
      <c r="AC16" s="47">
        <f t="shared" si="23"/>
        <v>77800.024979623311</v>
      </c>
      <c r="AD16" s="47">
        <f t="shared" si="24"/>
        <v>39776.659096353673</v>
      </c>
      <c r="AE16" s="47">
        <f t="shared" si="25"/>
        <v>53.781313002100681</v>
      </c>
      <c r="AF16" s="49">
        <f t="shared" si="26"/>
        <v>0.66169602920039527</v>
      </c>
      <c r="AG16" s="47">
        <f>IF(ISBLANK($D16),"",S16*_xlfn.XLOOKUP(Q16,DATA!$B$24:$B$25,DATA!$C$24:$C$25,"error",0,1)/1000)</f>
        <v>23.627034665067576</v>
      </c>
      <c r="AH16" s="47">
        <f>IF(ISBLANK($D16),"",V16*_xlfn.XLOOKUP(Q16,DATA!$B$24:$B$25,DATA!$C$24:$C$25,"error",0,1)/1000)</f>
        <v>8.9509646106269312</v>
      </c>
      <c r="AI16" s="47">
        <f>IF(ISBLANK($D16),"",X16*_xlfn.XLOOKUP(Q16,DATA!$B$24:$B$25,DATA!$C$24:$C$25,"error",0,1)/1000)</f>
        <v>3.3885849568568722</v>
      </c>
      <c r="AJ16" s="47">
        <f>IF(ISBLANK($D16),"",Z16*_xlfn.XLOOKUP(Q16,DATA!$B$24:$B$25,DATA!$C$24:$C$25,"error",0,1)/1000)</f>
        <v>3.2943654521714989</v>
      </c>
      <c r="AK16" s="47">
        <f>IF(ISBLANK($D16),"",AB16*_xlfn.XLOOKUP(Q16,DATA!$B$24:$B$25,DATA!$C$24:$C$25,"error",0,1)/1000)</f>
        <v>0</v>
      </c>
      <c r="AL16" s="47">
        <f t="shared" si="5"/>
        <v>15.633915019655303</v>
      </c>
      <c r="AM16" s="47">
        <f t="shared" si="6"/>
        <v>7.993119645412273</v>
      </c>
      <c r="AN16" s="47">
        <f t="shared" si="27"/>
        <v>1.596575653700234</v>
      </c>
      <c r="AO16" s="47">
        <f t="shared" si="28"/>
        <v>0.60485339684155759</v>
      </c>
      <c r="AP16" s="47">
        <f t="shared" si="29"/>
        <v>0.2289805859815065</v>
      </c>
      <c r="AQ16" s="47">
        <f t="shared" si="30"/>
        <v>0.22261378754840605</v>
      </c>
      <c r="AR16" s="47">
        <f t="shared" si="31"/>
        <v>0</v>
      </c>
      <c r="AS16" s="47">
        <f t="shared" si="32"/>
        <v>1.0564477703714701</v>
      </c>
      <c r="AT16" s="47">
        <f t="shared" si="33"/>
        <v>0.54012788332876394</v>
      </c>
      <c r="AU16" s="47">
        <f t="shared" si="34"/>
        <v>8.6832060857024398E-2</v>
      </c>
      <c r="AV16" s="47">
        <f t="shared" si="35"/>
        <v>3.2895821029465047E-2</v>
      </c>
      <c r="AW16" s="47">
        <f t="shared" si="36"/>
        <v>1.2453438163699069E-2</v>
      </c>
      <c r="AX16" s="47">
        <f t="shared" si="37"/>
        <v>1.2107170683216002E-2</v>
      </c>
      <c r="AY16" s="47">
        <f t="shared" si="38"/>
        <v>0</v>
      </c>
      <c r="AZ16" s="47">
        <f t="shared" si="39"/>
        <v>5.7456429876380118E-2</v>
      </c>
      <c r="BA16" s="47">
        <f t="shared" si="40"/>
        <v>2.9375630980644281E-2</v>
      </c>
      <c r="BB16" s="23">
        <f>IF(V16&gt;0,J16*DATA!$C$4,0)</f>
        <v>54099.5</v>
      </c>
      <c r="BC16" s="23">
        <f>IF(X16&gt;0,N16*_xlfn.XLOOKUP(Budapest!O16,DATA!$B$5:$B$6,DATA!$C$5:$C$6,"error",0,1),0)</f>
        <v>9141.4560000000001</v>
      </c>
      <c r="BD16" s="23">
        <f>IF(Z16&gt;0,(L16-M16)*DATA!$C$7,"0,00 ")</f>
        <v>33180</v>
      </c>
      <c r="BE16" s="23">
        <f>IF(G16="basement",D16*DATA!$C$8,IF(G16="ground",0,"error"))</f>
        <v>0</v>
      </c>
      <c r="BF16" s="23">
        <f t="shared" si="41"/>
        <v>96420.956000000006</v>
      </c>
      <c r="BG16" s="23">
        <v>1.48</v>
      </c>
      <c r="BH16" s="23">
        <v>2.85</v>
      </c>
      <c r="BI16" s="23">
        <f t="shared" si="42"/>
        <v>0.56999999999999995</v>
      </c>
      <c r="BJ16" s="23">
        <v>2.33</v>
      </c>
      <c r="BK16" s="23">
        <f t="shared" si="43"/>
        <v>0.21630769230769231</v>
      </c>
      <c r="BL16" s="23">
        <f t="shared" si="44"/>
        <v>0.23928112965340181</v>
      </c>
      <c r="BM16" s="5">
        <v>1.1000000000000001</v>
      </c>
      <c r="BN16" s="5">
        <f t="shared" si="45"/>
        <v>0.56999999999999995</v>
      </c>
      <c r="BO16" s="50"/>
      <c r="BP16" s="48">
        <f t="shared" si="7"/>
        <v>3235.75</v>
      </c>
      <c r="BQ16" s="51">
        <f t="shared" si="8"/>
        <v>5</v>
      </c>
      <c r="BR16" s="47">
        <f t="shared" si="46"/>
        <v>1035.44</v>
      </c>
      <c r="BS16" s="46">
        <f t="shared" si="9"/>
        <v>17.5</v>
      </c>
      <c r="BT16" s="46">
        <f t="shared" si="47"/>
        <v>2588.6000000000004</v>
      </c>
      <c r="BU16" s="46">
        <f t="shared" si="10"/>
        <v>102.02766754249998</v>
      </c>
      <c r="BV16" s="46">
        <f t="shared" si="11"/>
        <v>63.375079334807701</v>
      </c>
      <c r="BW16" s="46">
        <f t="shared" si="12"/>
        <v>87.394878268741962</v>
      </c>
      <c r="BX16" s="46">
        <f t="shared" si="13"/>
        <v>87.80174254249998</v>
      </c>
      <c r="BY16" s="46">
        <f t="shared" si="14"/>
        <v>102.02766754249998</v>
      </c>
      <c r="BZ16" s="46">
        <f t="shared" si="15"/>
        <v>117576.68407597698</v>
      </c>
      <c r="CA16" s="46">
        <f t="shared" si="15"/>
        <v>73033.441425432407</v>
      </c>
      <c r="CB16" s="46">
        <f t="shared" si="15"/>
        <v>100713.85771689824</v>
      </c>
      <c r="CC16" s="46">
        <f t="shared" si="15"/>
        <v>101182.72810597699</v>
      </c>
      <c r="CD16" s="46">
        <f t="shared" si="15"/>
        <v>117576.68407597698</v>
      </c>
    </row>
    <row r="17" spans="1:82" s="52" customFormat="1" ht="15" customHeight="1" x14ac:dyDescent="0.35">
      <c r="A17" s="39">
        <v>14</v>
      </c>
      <c r="B17" s="40" t="s">
        <v>82</v>
      </c>
      <c r="C17" s="40" t="s">
        <v>105</v>
      </c>
      <c r="D17" s="41">
        <v>159.80000000000001</v>
      </c>
      <c r="E17" s="41">
        <f t="shared" si="16"/>
        <v>1534.0800000000002</v>
      </c>
      <c r="F17" s="41">
        <v>50.6</v>
      </c>
      <c r="G17" s="42" t="s">
        <v>84</v>
      </c>
      <c r="H17" s="43">
        <v>12</v>
      </c>
      <c r="I17" s="44">
        <v>34.5</v>
      </c>
      <c r="J17" s="41">
        <f t="shared" si="17"/>
        <v>1344.2</v>
      </c>
      <c r="K17" s="42" t="s">
        <v>97</v>
      </c>
      <c r="L17" s="44">
        <v>401.5</v>
      </c>
      <c r="M17" s="44">
        <v>60.15</v>
      </c>
      <c r="N17" s="41">
        <v>159.80000000000001</v>
      </c>
      <c r="O17" s="45" t="s">
        <v>98</v>
      </c>
      <c r="P17" s="45" t="s">
        <v>97</v>
      </c>
      <c r="Q17" s="45" t="s">
        <v>94</v>
      </c>
      <c r="R17" s="45" t="s">
        <v>88</v>
      </c>
      <c r="S17" s="46">
        <f t="shared" si="18"/>
        <v>91771.425252990011</v>
      </c>
      <c r="T17" s="46">
        <f t="shared" si="0"/>
        <v>59.821798897704163</v>
      </c>
      <c r="U17" s="47">
        <f t="shared" si="19"/>
        <v>91771.425252990011</v>
      </c>
      <c r="V17" s="47">
        <f t="shared" si="1"/>
        <v>0</v>
      </c>
      <c r="W17" s="47">
        <f t="shared" si="20"/>
        <v>91087.945086518244</v>
      </c>
      <c r="X17" s="47">
        <f t="shared" si="2"/>
        <v>683.48016647176701</v>
      </c>
      <c r="Y17" s="48">
        <f t="shared" si="21"/>
        <v>66472.70522424001</v>
      </c>
      <c r="Z17" s="47">
        <f t="shared" si="3"/>
        <v>25298.720028750002</v>
      </c>
      <c r="AA17" s="48">
        <f t="shared" si="22"/>
        <v>91771.425252990011</v>
      </c>
      <c r="AB17" s="47">
        <f t="shared" si="4"/>
        <v>0</v>
      </c>
      <c r="AC17" s="47">
        <f t="shared" si="23"/>
        <v>25982.200195221769</v>
      </c>
      <c r="AD17" s="47">
        <f t="shared" si="24"/>
        <v>65789.225057768243</v>
      </c>
      <c r="AE17" s="47">
        <f t="shared" si="25"/>
        <v>42.885133146751301</v>
      </c>
      <c r="AF17" s="49">
        <f t="shared" si="26"/>
        <v>0.28311863004846638</v>
      </c>
      <c r="AG17" s="47">
        <f>IF(ISBLANK($D17),"",S17*_xlfn.XLOOKUP(Q17,DATA!$B$24:$B$25,DATA!$C$24:$C$25,"error",0,1)/1000)</f>
        <v>36.550723249760864</v>
      </c>
      <c r="AH17" s="47">
        <f>IF(ISBLANK($D17),"",V17*_xlfn.XLOOKUP(Q17,DATA!$B$24:$B$25,DATA!$C$24:$C$25,"error",0,1)/1000)</f>
        <v>0</v>
      </c>
      <c r="AI17" s="47">
        <f>IF(ISBLANK($D17),"",X17*_xlfn.XLOOKUP(Q17,DATA!$B$24:$B$25,DATA!$C$24:$C$25,"error",0,1)/1000)</f>
        <v>0.27221648070237542</v>
      </c>
      <c r="AJ17" s="47">
        <f>IF(ISBLANK($D17),"",Z17*_xlfn.XLOOKUP(Q17,DATA!$B$24:$B$25,DATA!$C$24:$C$25,"error",0,1)/1000)</f>
        <v>10.075974213050552</v>
      </c>
      <c r="AK17" s="47">
        <f>IF(ISBLANK($D17),"",AB17*_xlfn.XLOOKUP(Q17,DATA!$B$24:$B$25,DATA!$C$24:$C$25,"error",0,1)/1000)</f>
        <v>0</v>
      </c>
      <c r="AL17" s="47">
        <f t="shared" si="5"/>
        <v>10.348190693752928</v>
      </c>
      <c r="AM17" s="47">
        <f t="shared" si="6"/>
        <v>26.202532556007938</v>
      </c>
      <c r="AN17" s="47">
        <f t="shared" si="27"/>
        <v>1.2461656357787294</v>
      </c>
      <c r="AO17" s="47">
        <f t="shared" si="28"/>
        <v>0</v>
      </c>
      <c r="AP17" s="47">
        <f t="shared" si="29"/>
        <v>9.2809879964863146E-3</v>
      </c>
      <c r="AQ17" s="47">
        <f t="shared" si="30"/>
        <v>0.34353171961866374</v>
      </c>
      <c r="AR17" s="47">
        <f t="shared" si="31"/>
        <v>0</v>
      </c>
      <c r="AS17" s="47">
        <f t="shared" si="32"/>
        <v>0.3528127076151501</v>
      </c>
      <c r="AT17" s="47">
        <f t="shared" si="33"/>
        <v>0.89335292816357925</v>
      </c>
      <c r="AU17" s="47">
        <f t="shared" si="34"/>
        <v>6.77745085696939E-2</v>
      </c>
      <c r="AV17" s="47">
        <f t="shared" si="35"/>
        <v>0</v>
      </c>
      <c r="AW17" s="47">
        <f t="shared" si="36"/>
        <v>5.0475986694177837E-4</v>
      </c>
      <c r="AX17" s="47">
        <f t="shared" si="37"/>
        <v>1.8683466151518009E-2</v>
      </c>
      <c r="AY17" s="47">
        <f t="shared" si="38"/>
        <v>0</v>
      </c>
      <c r="AZ17" s="47">
        <f t="shared" si="39"/>
        <v>1.9188226018459788E-2</v>
      </c>
      <c r="BA17" s="47">
        <f t="shared" si="40"/>
        <v>4.8586282551234108E-2</v>
      </c>
      <c r="BB17" s="23">
        <f>IF(V17&gt;0,J17*DATA!$C$4,0)</f>
        <v>0</v>
      </c>
      <c r="BC17" s="23">
        <f>IF(X17&gt;0,N17*_xlfn.XLOOKUP(Budapest!O17,DATA!$B$5:$B$6,DATA!$C$5:$C$6,"error",0,1),0)</f>
        <v>13583.000000000002</v>
      </c>
      <c r="BD17" s="23">
        <f>IF(Z17&gt;0,(L17-M17)*DATA!$C$7,"0,00 ")</f>
        <v>51202.5</v>
      </c>
      <c r="BE17" s="23">
        <f>IF(G17="basement",D17*DATA!$C$8,IF(G17="ground",0,"error"))</f>
        <v>0</v>
      </c>
      <c r="BF17" s="23">
        <f t="shared" si="41"/>
        <v>64785.5</v>
      </c>
      <c r="BG17" s="23">
        <v>0.25</v>
      </c>
      <c r="BH17" s="23">
        <v>2.5878268991282689</v>
      </c>
      <c r="BI17" s="23">
        <f t="shared" si="42"/>
        <v>0.56999999999999995</v>
      </c>
      <c r="BJ17" s="23">
        <v>0.21</v>
      </c>
      <c r="BK17" s="23">
        <f t="shared" si="43"/>
        <v>0.25</v>
      </c>
      <c r="BL17" s="23">
        <f t="shared" si="44"/>
        <v>0.10900763358778627</v>
      </c>
      <c r="BM17" s="5">
        <v>1.1000000000000001</v>
      </c>
      <c r="BN17" s="5">
        <f t="shared" si="45"/>
        <v>0.56999999999999995</v>
      </c>
      <c r="BO17" s="50"/>
      <c r="BP17" s="48">
        <f t="shared" si="7"/>
        <v>5513.1</v>
      </c>
      <c r="BQ17" s="51">
        <f t="shared" si="8"/>
        <v>12</v>
      </c>
      <c r="BR17" s="47">
        <f t="shared" si="46"/>
        <v>1764.1920000000002</v>
      </c>
      <c r="BS17" s="46">
        <f t="shared" si="9"/>
        <v>34.5</v>
      </c>
      <c r="BT17" s="46">
        <f t="shared" si="47"/>
        <v>4410.4800000000005</v>
      </c>
      <c r="BU17" s="46">
        <f t="shared" si="10"/>
        <v>79.635044475000001</v>
      </c>
      <c r="BV17" s="46">
        <f t="shared" si="11"/>
        <v>79.635044475000001</v>
      </c>
      <c r="BW17" s="46">
        <f t="shared" si="12"/>
        <v>79.041951654389308</v>
      </c>
      <c r="BX17" s="46">
        <f t="shared" si="13"/>
        <v>57.681972600000009</v>
      </c>
      <c r="BY17" s="46">
        <f t="shared" si="14"/>
        <v>79.635044475000001</v>
      </c>
      <c r="BZ17" s="46">
        <f t="shared" si="15"/>
        <v>91771.425252990011</v>
      </c>
      <c r="CA17" s="46">
        <f t="shared" si="15"/>
        <v>91771.425252990011</v>
      </c>
      <c r="CB17" s="46">
        <f t="shared" si="15"/>
        <v>91087.945086518244</v>
      </c>
      <c r="CC17" s="46">
        <f t="shared" si="15"/>
        <v>66472.70522424001</v>
      </c>
      <c r="CD17" s="46">
        <f t="shared" si="15"/>
        <v>91771.425252990011</v>
      </c>
    </row>
    <row r="18" spans="1:82" s="52" customFormat="1" ht="15" customHeight="1" x14ac:dyDescent="0.35">
      <c r="A18" s="39">
        <v>15</v>
      </c>
      <c r="B18" s="40" t="s">
        <v>82</v>
      </c>
      <c r="C18" s="40" t="s">
        <v>106</v>
      </c>
      <c r="D18" s="41">
        <v>289.39999999999998</v>
      </c>
      <c r="E18" s="41">
        <f t="shared" si="16"/>
        <v>2778.24</v>
      </c>
      <c r="F18" s="41">
        <v>72</v>
      </c>
      <c r="G18" s="42" t="s">
        <v>84</v>
      </c>
      <c r="H18" s="43">
        <v>12</v>
      </c>
      <c r="I18" s="44">
        <v>34.5</v>
      </c>
      <c r="J18" s="41">
        <f t="shared" si="17"/>
        <v>1987.2</v>
      </c>
      <c r="K18" s="42" t="s">
        <v>97</v>
      </c>
      <c r="L18" s="44">
        <v>496.8</v>
      </c>
      <c r="M18" s="44">
        <v>471.9</v>
      </c>
      <c r="N18" s="41">
        <v>289.39999999999998</v>
      </c>
      <c r="O18" s="45" t="s">
        <v>98</v>
      </c>
      <c r="P18" s="45" t="s">
        <v>97</v>
      </c>
      <c r="Q18" s="45" t="s">
        <v>94</v>
      </c>
      <c r="R18" s="45" t="s">
        <v>88</v>
      </c>
      <c r="S18" s="46">
        <f t="shared" si="18"/>
        <v>106764.25247922001</v>
      </c>
      <c r="T18" s="46">
        <f t="shared" si="0"/>
        <v>38.428736350790437</v>
      </c>
      <c r="U18" s="47">
        <f t="shared" si="19"/>
        <v>106764.25247922001</v>
      </c>
      <c r="V18" s="47">
        <f t="shared" si="1"/>
        <v>0</v>
      </c>
      <c r="W18" s="47">
        <f t="shared" si="20"/>
        <v>105526.46048812535</v>
      </c>
      <c r="X18" s="47">
        <f t="shared" si="2"/>
        <v>1237.7919910946657</v>
      </c>
      <c r="Y18" s="48">
        <f t="shared" si="21"/>
        <v>104918.82072672001</v>
      </c>
      <c r="Z18" s="47">
        <f t="shared" si="3"/>
        <v>1845.4317525000079</v>
      </c>
      <c r="AA18" s="48">
        <f t="shared" si="22"/>
        <v>106764.25247922001</v>
      </c>
      <c r="AB18" s="47">
        <f t="shared" si="4"/>
        <v>0</v>
      </c>
      <c r="AC18" s="47">
        <f t="shared" si="23"/>
        <v>3083.2237435946736</v>
      </c>
      <c r="AD18" s="47">
        <f t="shared" si="24"/>
        <v>103681.02873562534</v>
      </c>
      <c r="AE18" s="47">
        <f t="shared" si="25"/>
        <v>37.318960469802953</v>
      </c>
      <c r="AF18" s="49">
        <f t="shared" si="26"/>
        <v>2.8878802333157094E-2</v>
      </c>
      <c r="AG18" s="47">
        <f>IF(ISBLANK($D18),"",S18*_xlfn.XLOOKUP(Q18,DATA!$B$24:$B$25,DATA!$C$24:$C$25,"error",0,1)/1000)</f>
        <v>42.522066477423749</v>
      </c>
      <c r="AH18" s="47">
        <f>IF(ISBLANK($D18),"",V18*_xlfn.XLOOKUP(Q18,DATA!$B$24:$B$25,DATA!$C$24:$C$25,"error",0,1)/1000)</f>
        <v>0</v>
      </c>
      <c r="AI18" s="47">
        <f>IF(ISBLANK($D18),"",X18*_xlfn.XLOOKUP(Q18,DATA!$B$24:$B$25,DATA!$C$24:$C$25,"error",0,1)/1000)</f>
        <v>0.49298779421318345</v>
      </c>
      <c r="AJ18" s="47">
        <f>IF(ISBLANK($D18),"",Z18*_xlfn.XLOOKUP(Q18,DATA!$B$24:$B$25,DATA!$C$24:$C$25,"error",0,1)/1000)</f>
        <v>0.73499855838570316</v>
      </c>
      <c r="AK18" s="47">
        <f>IF(ISBLANK($D18),"",AB18*_xlfn.XLOOKUP(Q18,DATA!$B$24:$B$25,DATA!$C$24:$C$25,"error",0,1)/1000)</f>
        <v>0</v>
      </c>
      <c r="AL18" s="47">
        <f t="shared" si="5"/>
        <v>1.2279863525988866</v>
      </c>
      <c r="AM18" s="47">
        <f t="shared" si="6"/>
        <v>41.294080124824859</v>
      </c>
      <c r="AN18" s="47">
        <f t="shared" si="27"/>
        <v>1.4497534739428406</v>
      </c>
      <c r="AO18" s="47">
        <f t="shared" si="28"/>
        <v>0</v>
      </c>
      <c r="AP18" s="47">
        <f t="shared" si="29"/>
        <v>1.6807997034938144E-2</v>
      </c>
      <c r="AQ18" s="47">
        <f t="shared" si="30"/>
        <v>2.5059146970864987E-2</v>
      </c>
      <c r="AR18" s="47">
        <f t="shared" si="31"/>
        <v>0</v>
      </c>
      <c r="AS18" s="47">
        <f t="shared" si="32"/>
        <v>4.1867144005803131E-2</v>
      </c>
      <c r="AT18" s="47">
        <f t="shared" si="33"/>
        <v>1.4078863299370374</v>
      </c>
      <c r="AU18" s="47">
        <f t="shared" si="34"/>
        <v>7.8846925659510861E-2</v>
      </c>
      <c r="AV18" s="47">
        <f t="shared" si="35"/>
        <v>0</v>
      </c>
      <c r="AW18" s="47">
        <f t="shared" si="36"/>
        <v>9.1412706816614085E-4</v>
      </c>
      <c r="AX18" s="47">
        <f t="shared" si="37"/>
        <v>1.3628777125320065E-3</v>
      </c>
      <c r="AY18" s="47">
        <f t="shared" si="38"/>
        <v>0</v>
      </c>
      <c r="AZ18" s="47">
        <f t="shared" si="39"/>
        <v>2.2770047806981472E-3</v>
      </c>
      <c r="BA18" s="47">
        <f t="shared" si="40"/>
        <v>7.6569920878812717E-2</v>
      </c>
      <c r="BB18" s="23">
        <f>IF(V18&gt;0,J18*DATA!$C$4,0)</f>
        <v>0</v>
      </c>
      <c r="BC18" s="23">
        <f>IF(X18&gt;0,N18*_xlfn.XLOOKUP(Budapest!O18,DATA!$B$5:$B$6,DATA!$C$5:$C$6,"error",0,1),0)</f>
        <v>24598.999999999996</v>
      </c>
      <c r="BD18" s="23">
        <f>IF(Z18&gt;0,(L18-M18)*DATA!$C$7,"0,00 ")</f>
        <v>3735.000000000005</v>
      </c>
      <c r="BE18" s="23">
        <f>IF(G18="basement",D18*DATA!$C$8,IF(G18="ground",0,"error"))</f>
        <v>0</v>
      </c>
      <c r="BF18" s="23">
        <f t="shared" si="41"/>
        <v>28334</v>
      </c>
      <c r="BG18" s="23">
        <v>0.25</v>
      </c>
      <c r="BH18" s="23">
        <v>1.1877113526570051</v>
      </c>
      <c r="BI18" s="23">
        <f t="shared" si="42"/>
        <v>0.56999999999999995</v>
      </c>
      <c r="BJ18" s="23">
        <v>0.21</v>
      </c>
      <c r="BK18" s="23">
        <f t="shared" si="43"/>
        <v>0.25</v>
      </c>
      <c r="BL18" s="23">
        <f t="shared" si="44"/>
        <v>0.10900763358778627</v>
      </c>
      <c r="BM18" s="5">
        <v>1.1000000000000001</v>
      </c>
      <c r="BN18" s="5">
        <f t="shared" si="45"/>
        <v>0.56999999999999995</v>
      </c>
      <c r="BO18" s="50"/>
      <c r="BP18" s="48">
        <f t="shared" si="7"/>
        <v>9984.2999999999993</v>
      </c>
      <c r="BQ18" s="51">
        <f t="shared" si="8"/>
        <v>12</v>
      </c>
      <c r="BR18" s="47">
        <f t="shared" si="46"/>
        <v>3194.9759999999997</v>
      </c>
      <c r="BS18" s="46">
        <f t="shared" si="9"/>
        <v>34.5</v>
      </c>
      <c r="BT18" s="46">
        <f t="shared" si="47"/>
        <v>7987.44</v>
      </c>
      <c r="BU18" s="46">
        <f t="shared" si="10"/>
        <v>92.64513405000001</v>
      </c>
      <c r="BV18" s="46">
        <f t="shared" si="11"/>
        <v>92.64513405000001</v>
      </c>
      <c r="BW18" s="46">
        <f t="shared" si="12"/>
        <v>91.571034786641221</v>
      </c>
      <c r="BX18" s="46">
        <f t="shared" si="13"/>
        <v>91.043752799999993</v>
      </c>
      <c r="BY18" s="46">
        <f t="shared" si="14"/>
        <v>92.64513405000001</v>
      </c>
      <c r="BZ18" s="46">
        <f t="shared" si="15"/>
        <v>106764.25247922001</v>
      </c>
      <c r="CA18" s="46">
        <f t="shared" si="15"/>
        <v>106764.25247922001</v>
      </c>
      <c r="CB18" s="46">
        <f t="shared" si="15"/>
        <v>105526.46048812535</v>
      </c>
      <c r="CC18" s="46">
        <f t="shared" si="15"/>
        <v>104918.82072672001</v>
      </c>
      <c r="CD18" s="46">
        <f t="shared" si="15"/>
        <v>106764.25247922001</v>
      </c>
    </row>
    <row r="19" spans="1:82" s="52" customFormat="1" ht="15" customHeight="1" x14ac:dyDescent="0.35">
      <c r="A19" s="39">
        <v>16</v>
      </c>
      <c r="B19" s="40" t="s">
        <v>82</v>
      </c>
      <c r="C19" s="40" t="s">
        <v>107</v>
      </c>
      <c r="D19" s="41">
        <v>707.4</v>
      </c>
      <c r="E19" s="41">
        <f t="shared" si="16"/>
        <v>3961.4399999999996</v>
      </c>
      <c r="F19" s="41">
        <v>152</v>
      </c>
      <c r="G19" s="42" t="s">
        <v>84</v>
      </c>
      <c r="H19" s="43">
        <v>7</v>
      </c>
      <c r="I19" s="44">
        <v>22.25</v>
      </c>
      <c r="J19" s="41">
        <f t="shared" si="17"/>
        <v>2899.34</v>
      </c>
      <c r="K19" s="42" t="s">
        <v>85</v>
      </c>
      <c r="L19" s="44">
        <v>482.66</v>
      </c>
      <c r="M19" s="44">
        <v>60.4</v>
      </c>
      <c r="N19" s="41">
        <v>728.62199999999996</v>
      </c>
      <c r="O19" s="45" t="s">
        <v>86</v>
      </c>
      <c r="P19" s="45" t="s">
        <v>85</v>
      </c>
      <c r="Q19" s="45" t="s">
        <v>87</v>
      </c>
      <c r="R19" s="45" t="s">
        <v>88</v>
      </c>
      <c r="S19" s="46">
        <f t="shared" si="18"/>
        <v>402039.49926214205</v>
      </c>
      <c r="T19" s="46">
        <f t="shared" si="0"/>
        <v>101.48822126856449</v>
      </c>
      <c r="U19" s="47">
        <f t="shared" si="19"/>
        <v>246871.8852450448</v>
      </c>
      <c r="V19" s="47">
        <f t="shared" si="1"/>
        <v>155167.61401709725</v>
      </c>
      <c r="W19" s="47">
        <f t="shared" si="20"/>
        <v>337524.82448435784</v>
      </c>
      <c r="X19" s="47">
        <f t="shared" si="2"/>
        <v>64514.67477778421</v>
      </c>
      <c r="Y19" s="48">
        <f t="shared" si="21"/>
        <v>370744.23774364206</v>
      </c>
      <c r="Z19" s="47">
        <f t="shared" si="3"/>
        <v>31295.261518499989</v>
      </c>
      <c r="AA19" s="48">
        <f t="shared" si="22"/>
        <v>402039.49926214205</v>
      </c>
      <c r="AB19" s="47">
        <f t="shared" si="4"/>
        <v>0</v>
      </c>
      <c r="AC19" s="47">
        <f t="shared" si="23"/>
        <v>250977.55031338145</v>
      </c>
      <c r="AD19" s="47">
        <f t="shared" si="24"/>
        <v>151061.9489487606</v>
      </c>
      <c r="AE19" s="47">
        <f t="shared" si="25"/>
        <v>38.133090226978226</v>
      </c>
      <c r="AF19" s="49">
        <f t="shared" si="26"/>
        <v>0.62426092653581877</v>
      </c>
      <c r="AG19" s="47">
        <f>IF(ISBLANK($D19),"",S19*_xlfn.XLOOKUP(Q19,DATA!$B$24:$B$25,DATA!$C$24:$C$25,"error",0,1)/1000)</f>
        <v>80.789837376727448</v>
      </c>
      <c r="AH19" s="47">
        <f>IF(ISBLANK($D19),"",V19*_xlfn.XLOOKUP(Q19,DATA!$B$24:$B$25,DATA!$C$24:$C$25,"error",0,1)/1000)</f>
        <v>31.180932036735694</v>
      </c>
      <c r="AI19" s="47">
        <f>IF(ISBLANK($D19),"",X19*_xlfn.XLOOKUP(Q19,DATA!$B$24:$B$25,DATA!$C$24:$C$25,"error",0,1)/1000)</f>
        <v>12.964223896595737</v>
      </c>
      <c r="AJ19" s="47">
        <f>IF(ISBLANK($D19),"",Z19*_xlfn.XLOOKUP(Q19,DATA!$B$24:$B$25,DATA!$C$24:$C$25,"error",0,1)/1000)</f>
        <v>6.2887828021425722</v>
      </c>
      <c r="AK19" s="47">
        <f>IF(ISBLANK($D19),"",AB19*_xlfn.XLOOKUP(Q19,DATA!$B$24:$B$25,DATA!$C$24:$C$25,"error",0,1)/1000)</f>
        <v>0</v>
      </c>
      <c r="AL19" s="47">
        <f t="shared" si="5"/>
        <v>50.433938735474001</v>
      </c>
      <c r="AM19" s="47">
        <f t="shared" si="6"/>
        <v>30.355898641253447</v>
      </c>
      <c r="AN19" s="47">
        <f t="shared" si="27"/>
        <v>5.4593007226925021</v>
      </c>
      <c r="AO19" s="47">
        <f t="shared" si="28"/>
        <v>2.1070234862412631</v>
      </c>
      <c r="AP19" s="47">
        <f t="shared" si="29"/>
        <v>0.87604578974211844</v>
      </c>
      <c r="AQ19" s="47">
        <f t="shared" si="30"/>
        <v>0.42495885140230522</v>
      </c>
      <c r="AR19" s="47">
        <f t="shared" si="31"/>
        <v>0</v>
      </c>
      <c r="AS19" s="47">
        <f t="shared" si="32"/>
        <v>3.4080281273856867</v>
      </c>
      <c r="AT19" s="47">
        <f t="shared" si="33"/>
        <v>2.0512725953068154</v>
      </c>
      <c r="AU19" s="47">
        <f t="shared" si="34"/>
        <v>0.29691191362651004</v>
      </c>
      <c r="AV19" s="47">
        <f t="shared" si="35"/>
        <v>0.11459349963182661</v>
      </c>
      <c r="AW19" s="47">
        <f t="shared" si="36"/>
        <v>4.7645008961604764E-2</v>
      </c>
      <c r="AX19" s="47">
        <f t="shared" si="37"/>
        <v>2.3111997706576803E-2</v>
      </c>
      <c r="AY19" s="47">
        <f t="shared" si="38"/>
        <v>0</v>
      </c>
      <c r="AZ19" s="47">
        <f t="shared" si="39"/>
        <v>0.18535050630000818</v>
      </c>
      <c r="BA19" s="47">
        <f t="shared" si="40"/>
        <v>0.11156140732650185</v>
      </c>
      <c r="BB19" s="23">
        <f>IF(V19&gt;0,J19*DATA!$C$4,0)</f>
        <v>188457.1</v>
      </c>
      <c r="BC19" s="23">
        <f>IF(X19&gt;0,N19*_xlfn.XLOOKUP(Budapest!O19,DATA!$B$5:$B$6,DATA!$C$5:$C$6,"error",0,1),0)</f>
        <v>34973.856</v>
      </c>
      <c r="BD19" s="23">
        <f>IF(Z19&gt;0,(L19-M19)*DATA!$C$7,"0,00 ")</f>
        <v>63339.000000000007</v>
      </c>
      <c r="BE19" s="23">
        <f>IF(G19="basement",D19*DATA!$C$8,IF(G19="ground",0,"error"))</f>
        <v>0</v>
      </c>
      <c r="BF19" s="23">
        <f t="shared" si="41"/>
        <v>286769.95600000001</v>
      </c>
      <c r="BG19" s="23">
        <v>1.48</v>
      </c>
      <c r="BH19" s="23">
        <v>2.6310052625036264</v>
      </c>
      <c r="BI19" s="23">
        <f t="shared" si="42"/>
        <v>0.56999999999999995</v>
      </c>
      <c r="BJ19" s="23">
        <v>2.33</v>
      </c>
      <c r="BK19" s="23">
        <f t="shared" si="43"/>
        <v>0.21630769230769231</v>
      </c>
      <c r="BL19" s="23">
        <f t="shared" si="44"/>
        <v>0.23928112965340181</v>
      </c>
      <c r="BM19" s="5">
        <v>1.1000000000000001</v>
      </c>
      <c r="BN19" s="5">
        <f t="shared" si="45"/>
        <v>0.56999999999999995</v>
      </c>
      <c r="BO19" s="50"/>
      <c r="BP19" s="48">
        <f t="shared" si="7"/>
        <v>15739.65</v>
      </c>
      <c r="BQ19" s="51">
        <f t="shared" si="8"/>
        <v>7</v>
      </c>
      <c r="BR19" s="47">
        <f t="shared" si="46"/>
        <v>5036.6880000000001</v>
      </c>
      <c r="BS19" s="46">
        <f t="shared" si="9"/>
        <v>22.25</v>
      </c>
      <c r="BT19" s="46">
        <f t="shared" si="47"/>
        <v>12591.720000000001</v>
      </c>
      <c r="BU19" s="46">
        <f t="shared" si="10"/>
        <v>348.87148495500003</v>
      </c>
      <c r="BV19" s="46">
        <f t="shared" si="11"/>
        <v>214.22412811961539</v>
      </c>
      <c r="BW19" s="46">
        <f t="shared" si="12"/>
        <v>292.88860160044936</v>
      </c>
      <c r="BX19" s="46">
        <f t="shared" si="13"/>
        <v>321.71488870500002</v>
      </c>
      <c r="BY19" s="46">
        <f t="shared" si="14"/>
        <v>348.87148495500003</v>
      </c>
      <c r="BZ19" s="46">
        <f t="shared" si="15"/>
        <v>402039.49926214205</v>
      </c>
      <c r="CA19" s="46">
        <f t="shared" si="15"/>
        <v>246871.8852450448</v>
      </c>
      <c r="CB19" s="46">
        <f t="shared" si="15"/>
        <v>337524.82448435784</v>
      </c>
      <c r="CC19" s="46">
        <f t="shared" si="15"/>
        <v>370744.23774364206</v>
      </c>
      <c r="CD19" s="46">
        <f t="shared" si="15"/>
        <v>402039.49926214205</v>
      </c>
    </row>
    <row r="20" spans="1:82" s="52" customFormat="1" ht="15" customHeight="1" x14ac:dyDescent="0.35">
      <c r="A20" s="39">
        <v>17</v>
      </c>
      <c r="B20" s="40" t="s">
        <v>82</v>
      </c>
      <c r="C20" s="40" t="s">
        <v>108</v>
      </c>
      <c r="D20" s="41">
        <v>92.3</v>
      </c>
      <c r="E20" s="41">
        <f t="shared" si="16"/>
        <v>886.08</v>
      </c>
      <c r="F20" s="41">
        <v>38</v>
      </c>
      <c r="G20" s="42" t="s">
        <v>84</v>
      </c>
      <c r="H20" s="43">
        <v>12</v>
      </c>
      <c r="I20" s="44">
        <v>34.5</v>
      </c>
      <c r="J20" s="41">
        <f t="shared" si="17"/>
        <v>1035.7</v>
      </c>
      <c r="K20" s="42" t="s">
        <v>97</v>
      </c>
      <c r="L20" s="44">
        <v>275.3</v>
      </c>
      <c r="M20" s="44">
        <v>261.5</v>
      </c>
      <c r="N20" s="41">
        <v>92.3</v>
      </c>
      <c r="O20" s="45" t="s">
        <v>98</v>
      </c>
      <c r="P20" s="45" t="s">
        <v>97</v>
      </c>
      <c r="Q20" s="45" t="s">
        <v>94</v>
      </c>
      <c r="R20" s="45" t="s">
        <v>88</v>
      </c>
      <c r="S20" s="46">
        <f t="shared" si="18"/>
        <v>44184.106573740006</v>
      </c>
      <c r="T20" s="46">
        <f t="shared" si="0"/>
        <v>49.86469232319881</v>
      </c>
      <c r="U20" s="47">
        <f t="shared" si="19"/>
        <v>44184.106573740006</v>
      </c>
      <c r="V20" s="47">
        <f t="shared" si="1"/>
        <v>0</v>
      </c>
      <c r="W20" s="47">
        <f t="shared" si="20"/>
        <v>43789.330482592683</v>
      </c>
      <c r="X20" s="47">
        <f t="shared" si="2"/>
        <v>394.77609114732331</v>
      </c>
      <c r="Y20" s="48">
        <f t="shared" si="21"/>
        <v>43161.337168740007</v>
      </c>
      <c r="Z20" s="47">
        <f t="shared" si="3"/>
        <v>1022.7694049999991</v>
      </c>
      <c r="AA20" s="48">
        <f t="shared" si="22"/>
        <v>44184.106573740006</v>
      </c>
      <c r="AB20" s="47">
        <f t="shared" si="4"/>
        <v>0</v>
      </c>
      <c r="AC20" s="47">
        <f t="shared" si="23"/>
        <v>1417.5454961473224</v>
      </c>
      <c r="AD20" s="47">
        <f t="shared" si="24"/>
        <v>42766.561077592683</v>
      </c>
      <c r="AE20" s="47">
        <f t="shared" si="25"/>
        <v>48.264898290890983</v>
      </c>
      <c r="AF20" s="49">
        <f t="shared" si="26"/>
        <v>3.2082701361892285E-2</v>
      </c>
      <c r="AG20" s="47">
        <f>IF(ISBLANK($D20),"",S20*_xlfn.XLOOKUP(Q20,DATA!$B$24:$B$25,DATA!$C$24:$C$25,"error",0,1)/1000)</f>
        <v>17.59764596618917</v>
      </c>
      <c r="AH20" s="47">
        <f>IF(ISBLANK($D20),"",V20*_xlfn.XLOOKUP(Q20,DATA!$B$24:$B$25,DATA!$C$24:$C$25,"error",0,1)/1000)</f>
        <v>0</v>
      </c>
      <c r="AI20" s="47">
        <f>IF(ISBLANK($D20),"",X20*_xlfn.XLOOKUP(Q20,DATA!$B$24:$B$25,DATA!$C$24:$C$25,"error",0,1)/1000)</f>
        <v>0.15723142158215594</v>
      </c>
      <c r="AJ20" s="47">
        <f>IF(ISBLANK($D20),"",Z20*_xlfn.XLOOKUP(Q20,DATA!$B$24:$B$25,DATA!$C$24:$C$25,"error",0,1)/1000)</f>
        <v>0.40734859862339967</v>
      </c>
      <c r="AK20" s="47">
        <f>IF(ISBLANK($D20),"",AB20*_xlfn.XLOOKUP(Q20,DATA!$B$24:$B$25,DATA!$C$24:$C$25,"error",0,1)/1000)</f>
        <v>0</v>
      </c>
      <c r="AL20" s="47">
        <f t="shared" si="5"/>
        <v>0.56458002020555564</v>
      </c>
      <c r="AM20" s="47">
        <f t="shared" si="6"/>
        <v>17.033065945983616</v>
      </c>
      <c r="AN20" s="47">
        <f t="shared" si="27"/>
        <v>0.59997668237135637</v>
      </c>
      <c r="AO20" s="47">
        <f t="shared" si="28"/>
        <v>0</v>
      </c>
      <c r="AP20" s="47">
        <f t="shared" si="29"/>
        <v>5.360670788959087E-3</v>
      </c>
      <c r="AQ20" s="47">
        <f t="shared" si="30"/>
        <v>1.3888201935660042E-2</v>
      </c>
      <c r="AR20" s="47">
        <f t="shared" si="31"/>
        <v>0</v>
      </c>
      <c r="AS20" s="47">
        <f t="shared" si="32"/>
        <v>1.9248872724619129E-2</v>
      </c>
      <c r="AT20" s="47">
        <f t="shared" si="33"/>
        <v>0.5807278096467372</v>
      </c>
      <c r="AU20" s="47">
        <f t="shared" si="34"/>
        <v>3.2630593906229494E-2</v>
      </c>
      <c r="AV20" s="47">
        <f t="shared" si="35"/>
        <v>0</v>
      </c>
      <c r="AW20" s="47">
        <f t="shared" si="36"/>
        <v>2.9154778297074333E-4</v>
      </c>
      <c r="AX20" s="47">
        <f t="shared" si="37"/>
        <v>7.5532981658399964E-4</v>
      </c>
      <c r="AY20" s="47">
        <f t="shared" si="38"/>
        <v>0</v>
      </c>
      <c r="AZ20" s="47">
        <f t="shared" si="39"/>
        <v>1.046877599554743E-3</v>
      </c>
      <c r="BA20" s="47">
        <f t="shared" si="40"/>
        <v>3.1583716306674753E-2</v>
      </c>
      <c r="BB20" s="23">
        <f>IF(V20&gt;0,J20*DATA!$C$4,0)</f>
        <v>0</v>
      </c>
      <c r="BC20" s="23">
        <f>IF(X20&gt;0,N20*_xlfn.XLOOKUP(Budapest!O20,DATA!$B$5:$B$6,DATA!$C$5:$C$6,"error",0,1),0)</f>
        <v>7845.5</v>
      </c>
      <c r="BD20" s="23">
        <f>IF(Z20&gt;0,(L20-M20)*DATA!$C$7,"0,00 ")</f>
        <v>2070.0000000000018</v>
      </c>
      <c r="BE20" s="23">
        <f>IF(G20="basement",D20*DATA!$C$8,IF(G20="ground",0,"error"))</f>
        <v>0</v>
      </c>
      <c r="BF20" s="23">
        <f t="shared" si="41"/>
        <v>9915.5000000000018</v>
      </c>
      <c r="BG20" s="23">
        <v>0.25</v>
      </c>
      <c r="BH20" s="23">
        <v>1.187722484562296</v>
      </c>
      <c r="BI20" s="23">
        <f t="shared" si="42"/>
        <v>0.56999999999999995</v>
      </c>
      <c r="BJ20" s="23">
        <v>0.21</v>
      </c>
      <c r="BK20" s="23">
        <f t="shared" si="43"/>
        <v>0.25</v>
      </c>
      <c r="BL20" s="23">
        <f t="shared" si="44"/>
        <v>0.10900763358778627</v>
      </c>
      <c r="BM20" s="5">
        <v>1.1000000000000001</v>
      </c>
      <c r="BN20" s="5">
        <f t="shared" si="45"/>
        <v>0.56999999999999995</v>
      </c>
      <c r="BO20" s="50"/>
      <c r="BP20" s="48">
        <f t="shared" si="7"/>
        <v>3184.35</v>
      </c>
      <c r="BQ20" s="51">
        <f t="shared" si="8"/>
        <v>12</v>
      </c>
      <c r="BR20" s="47">
        <f t="shared" si="46"/>
        <v>1018.992</v>
      </c>
      <c r="BS20" s="46">
        <f t="shared" si="9"/>
        <v>34.5</v>
      </c>
      <c r="BT20" s="46">
        <f t="shared" si="47"/>
        <v>2547.48</v>
      </c>
      <c r="BU20" s="46">
        <f t="shared" si="10"/>
        <v>38.340946350000003</v>
      </c>
      <c r="BV20" s="46">
        <f t="shared" si="11"/>
        <v>38.340946350000003</v>
      </c>
      <c r="BW20" s="46">
        <f t="shared" si="12"/>
        <v>37.998377718320619</v>
      </c>
      <c r="BX20" s="46">
        <f t="shared" si="13"/>
        <v>37.453433850000003</v>
      </c>
      <c r="BY20" s="46">
        <f t="shared" si="14"/>
        <v>38.340946350000003</v>
      </c>
      <c r="BZ20" s="46">
        <f t="shared" ref="BZ20:CD70" si="48">BU20*1152.4</f>
        <v>44184.106573740006</v>
      </c>
      <c r="CA20" s="46">
        <f t="shared" si="48"/>
        <v>44184.106573740006</v>
      </c>
      <c r="CB20" s="46">
        <f t="shared" si="48"/>
        <v>43789.330482592683</v>
      </c>
      <c r="CC20" s="46">
        <f t="shared" si="48"/>
        <v>43161.337168740007</v>
      </c>
      <c r="CD20" s="46">
        <f t="shared" si="48"/>
        <v>44184.106573740006</v>
      </c>
    </row>
    <row r="21" spans="1:82" s="52" customFormat="1" ht="15" customHeight="1" x14ac:dyDescent="0.35">
      <c r="A21" s="39">
        <v>18</v>
      </c>
      <c r="B21" s="40" t="s">
        <v>82</v>
      </c>
      <c r="C21" s="40" t="s">
        <v>109</v>
      </c>
      <c r="D21" s="41">
        <v>165.3</v>
      </c>
      <c r="E21" s="41">
        <f t="shared" si="16"/>
        <v>1586.88</v>
      </c>
      <c r="F21" s="41">
        <v>52</v>
      </c>
      <c r="G21" s="42" t="s">
        <v>84</v>
      </c>
      <c r="H21" s="43">
        <v>12</v>
      </c>
      <c r="I21" s="44">
        <v>34.5</v>
      </c>
      <c r="J21" s="41">
        <f t="shared" si="17"/>
        <v>1381.4</v>
      </c>
      <c r="K21" s="42" t="s">
        <v>97</v>
      </c>
      <c r="L21" s="44">
        <v>412.6</v>
      </c>
      <c r="M21" s="44">
        <v>391.9</v>
      </c>
      <c r="N21" s="41">
        <v>165.3</v>
      </c>
      <c r="O21" s="45" t="s">
        <v>98</v>
      </c>
      <c r="P21" s="45" t="s">
        <v>97</v>
      </c>
      <c r="Q21" s="45" t="s">
        <v>94</v>
      </c>
      <c r="R21" s="45" t="s">
        <v>88</v>
      </c>
      <c r="S21" s="46">
        <f t="shared" si="18"/>
        <v>70072.085167140016</v>
      </c>
      <c r="T21" s="46">
        <f t="shared" si="0"/>
        <v>44.157141792158207</v>
      </c>
      <c r="U21" s="47">
        <f t="shared" si="19"/>
        <v>70072.085167140016</v>
      </c>
      <c r="V21" s="47">
        <f t="shared" si="1"/>
        <v>0</v>
      </c>
      <c r="W21" s="47">
        <f t="shared" si="20"/>
        <v>69365.080964901092</v>
      </c>
      <c r="X21" s="47">
        <f t="shared" si="2"/>
        <v>707.00420223892434</v>
      </c>
      <c r="Y21" s="48">
        <f t="shared" si="21"/>
        <v>68537.931059640017</v>
      </c>
      <c r="Z21" s="47">
        <f t="shared" si="3"/>
        <v>1534.1541074999986</v>
      </c>
      <c r="AA21" s="48">
        <f t="shared" si="22"/>
        <v>70072.085167140016</v>
      </c>
      <c r="AB21" s="47">
        <f t="shared" si="4"/>
        <v>0</v>
      </c>
      <c r="AC21" s="47">
        <f t="shared" si="23"/>
        <v>2241.158309738923</v>
      </c>
      <c r="AD21" s="47">
        <f t="shared" si="24"/>
        <v>67830.926857401093</v>
      </c>
      <c r="AE21" s="47">
        <f t="shared" si="25"/>
        <v>42.744836948856303</v>
      </c>
      <c r="AF21" s="49">
        <f t="shared" si="26"/>
        <v>3.198361093997959E-2</v>
      </c>
      <c r="AG21" s="47">
        <f>IF(ISBLANK($D21),"",S21*_xlfn.XLOOKUP(Q21,DATA!$B$24:$B$25,DATA!$C$24:$C$25,"error",0,1)/1000)</f>
        <v>27.908310080368526</v>
      </c>
      <c r="AH21" s="47">
        <f>IF(ISBLANK($D21),"",V21*_xlfn.XLOOKUP(Q21,DATA!$B$24:$B$25,DATA!$C$24:$C$25,"error",0,1)/1000)</f>
        <v>0</v>
      </c>
      <c r="AI21" s="47">
        <f>IF(ISBLANK($D21),"",X21*_xlfn.XLOOKUP(Q21,DATA!$B$24:$B$25,DATA!$C$24:$C$25,"error",0,1)/1000)</f>
        <v>0.28158563366771883</v>
      </c>
      <c r="AJ21" s="47">
        <f>IF(ISBLANK($D21),"",Z21*_xlfn.XLOOKUP(Q21,DATA!$B$24:$B$25,DATA!$C$24:$C$25,"error",0,1)/1000)</f>
        <v>0.61102289793509956</v>
      </c>
      <c r="AK21" s="47">
        <f>IF(ISBLANK($D21),"",AB21*_xlfn.XLOOKUP(Q21,DATA!$B$24:$B$25,DATA!$C$24:$C$25,"error",0,1)/1000)</f>
        <v>0</v>
      </c>
      <c r="AL21" s="47">
        <f t="shared" si="5"/>
        <v>0.89260853160281839</v>
      </c>
      <c r="AM21" s="47">
        <f t="shared" si="6"/>
        <v>27.015701548765708</v>
      </c>
      <c r="AN21" s="47">
        <f t="shared" si="27"/>
        <v>0.95150995336432675</v>
      </c>
      <c r="AO21" s="47">
        <f t="shared" si="28"/>
        <v>0</v>
      </c>
      <c r="AP21" s="47">
        <f t="shared" si="29"/>
        <v>9.6004212504327141E-3</v>
      </c>
      <c r="AQ21" s="47">
        <f t="shared" si="30"/>
        <v>2.0832302903490064E-2</v>
      </c>
      <c r="AR21" s="47">
        <f t="shared" si="31"/>
        <v>0</v>
      </c>
      <c r="AS21" s="47">
        <f t="shared" si="32"/>
        <v>3.0432724153922779E-2</v>
      </c>
      <c r="AT21" s="47">
        <f t="shared" si="33"/>
        <v>0.92107722921040402</v>
      </c>
      <c r="AU21" s="47">
        <f t="shared" si="34"/>
        <v>5.1749235925721025E-2</v>
      </c>
      <c r="AV21" s="47">
        <f t="shared" si="35"/>
        <v>0</v>
      </c>
      <c r="AW21" s="47">
        <f t="shared" si="36"/>
        <v>5.2213270341347788E-4</v>
      </c>
      <c r="AX21" s="47">
        <f t="shared" si="37"/>
        <v>1.1329947248759995E-3</v>
      </c>
      <c r="AY21" s="47">
        <f t="shared" si="38"/>
        <v>0</v>
      </c>
      <c r="AZ21" s="47">
        <f t="shared" si="39"/>
        <v>1.6551274282894772E-3</v>
      </c>
      <c r="BA21" s="47">
        <f t="shared" si="40"/>
        <v>5.0094108497431546E-2</v>
      </c>
      <c r="BB21" s="23">
        <f>IF(V21&gt;0,J21*DATA!$C$4,0)</f>
        <v>0</v>
      </c>
      <c r="BC21" s="23">
        <f>IF(X21&gt;0,N21*_xlfn.XLOOKUP(Budapest!O21,DATA!$B$5:$B$6,DATA!$C$5:$C$6,"error",0,1),0)</f>
        <v>14050.500000000002</v>
      </c>
      <c r="BD21" s="23">
        <f>IF(Z21&gt;0,(L21-M21)*DATA!$C$7,"0,00 ")</f>
        <v>3105.0000000000068</v>
      </c>
      <c r="BE21" s="23">
        <f>IF(G21="basement",D21*DATA!$C$8,IF(G21="ground",0,"error"))</f>
        <v>0</v>
      </c>
      <c r="BF21" s="23">
        <f t="shared" si="41"/>
        <v>17155.500000000007</v>
      </c>
      <c r="BG21" s="23">
        <v>0.25</v>
      </c>
      <c r="BH21" s="23">
        <v>1.1877968977217648</v>
      </c>
      <c r="BI21" s="23">
        <f t="shared" si="42"/>
        <v>0.56999999999999995</v>
      </c>
      <c r="BJ21" s="23">
        <v>0.21</v>
      </c>
      <c r="BK21" s="23">
        <f t="shared" si="43"/>
        <v>0.25</v>
      </c>
      <c r="BL21" s="23">
        <f t="shared" si="44"/>
        <v>0.10900763358778627</v>
      </c>
      <c r="BM21" s="5">
        <v>1.1000000000000001</v>
      </c>
      <c r="BN21" s="5">
        <f t="shared" si="45"/>
        <v>0.56999999999999995</v>
      </c>
      <c r="BO21" s="50"/>
      <c r="BP21" s="48">
        <f t="shared" si="7"/>
        <v>5702.85</v>
      </c>
      <c r="BQ21" s="51">
        <f t="shared" si="8"/>
        <v>12</v>
      </c>
      <c r="BR21" s="47">
        <f t="shared" si="46"/>
        <v>1824.9120000000003</v>
      </c>
      <c r="BS21" s="46">
        <f t="shared" si="9"/>
        <v>34.5</v>
      </c>
      <c r="BT21" s="46">
        <f t="shared" si="47"/>
        <v>4562.2800000000007</v>
      </c>
      <c r="BU21" s="46">
        <f t="shared" si="10"/>
        <v>60.805349850000013</v>
      </c>
      <c r="BV21" s="46">
        <f t="shared" si="11"/>
        <v>60.805349850000013</v>
      </c>
      <c r="BW21" s="46">
        <f t="shared" si="12"/>
        <v>60.191843947328259</v>
      </c>
      <c r="BX21" s="46">
        <f t="shared" si="13"/>
        <v>59.474081100000014</v>
      </c>
      <c r="BY21" s="46">
        <f t="shared" si="14"/>
        <v>60.805349850000013</v>
      </c>
      <c r="BZ21" s="46">
        <f t="shared" si="48"/>
        <v>70072.085167140016</v>
      </c>
      <c r="CA21" s="46">
        <f t="shared" si="48"/>
        <v>70072.085167140016</v>
      </c>
      <c r="CB21" s="46">
        <f t="shared" si="48"/>
        <v>69365.080964901092</v>
      </c>
      <c r="CC21" s="46">
        <f t="shared" si="48"/>
        <v>68537.931059640017</v>
      </c>
      <c r="CD21" s="46">
        <f t="shared" si="48"/>
        <v>70072.085167140016</v>
      </c>
    </row>
    <row r="22" spans="1:82" s="52" customFormat="1" ht="15" customHeight="1" x14ac:dyDescent="0.35">
      <c r="A22" s="39">
        <v>19</v>
      </c>
      <c r="B22" s="40" t="s">
        <v>82</v>
      </c>
      <c r="C22" s="40" t="s">
        <v>110</v>
      </c>
      <c r="D22" s="41">
        <v>252.4</v>
      </c>
      <c r="E22" s="41">
        <f t="shared" si="16"/>
        <v>1615.3600000000001</v>
      </c>
      <c r="F22" s="41">
        <v>65.2</v>
      </c>
      <c r="G22" s="42" t="s">
        <v>84</v>
      </c>
      <c r="H22" s="43">
        <v>8</v>
      </c>
      <c r="I22" s="44">
        <v>25.5</v>
      </c>
      <c r="J22" s="41">
        <f t="shared" si="17"/>
        <v>1280.2000000000003</v>
      </c>
      <c r="K22" s="42" t="s">
        <v>85</v>
      </c>
      <c r="L22" s="44">
        <v>382.4</v>
      </c>
      <c r="M22" s="44">
        <v>382.4</v>
      </c>
      <c r="N22" s="41">
        <v>259.97200000000004</v>
      </c>
      <c r="O22" s="45" t="s">
        <v>86</v>
      </c>
      <c r="P22" s="45" t="s">
        <v>97</v>
      </c>
      <c r="Q22" s="45" t="s">
        <v>87</v>
      </c>
      <c r="R22" s="45" t="s">
        <v>88</v>
      </c>
      <c r="S22" s="46">
        <f t="shared" si="18"/>
        <v>138742.99911880802</v>
      </c>
      <c r="T22" s="46">
        <f t="shared" si="0"/>
        <v>85.889832061464944</v>
      </c>
      <c r="U22" s="47">
        <f t="shared" si="19"/>
        <v>70228.930584352624</v>
      </c>
      <c r="V22" s="47">
        <f t="shared" si="1"/>
        <v>68514.068534455393</v>
      </c>
      <c r="W22" s="47">
        <f t="shared" si="20"/>
        <v>137648.03237538741</v>
      </c>
      <c r="X22" s="47">
        <f t="shared" si="2"/>
        <v>1094.9667434206058</v>
      </c>
      <c r="Y22" s="48">
        <f t="shared" si="21"/>
        <v>138742.99911880802</v>
      </c>
      <c r="Z22" s="47">
        <f t="shared" si="3"/>
        <v>0</v>
      </c>
      <c r="AA22" s="48">
        <f t="shared" si="22"/>
        <v>138742.99911880802</v>
      </c>
      <c r="AB22" s="47">
        <f t="shared" si="4"/>
        <v>0</v>
      </c>
      <c r="AC22" s="47">
        <f t="shared" si="23"/>
        <v>69609.035277875999</v>
      </c>
      <c r="AD22" s="47">
        <f t="shared" si="24"/>
        <v>69133.963840932018</v>
      </c>
      <c r="AE22" s="47">
        <f t="shared" si="25"/>
        <v>42.797867869039727</v>
      </c>
      <c r="AF22" s="49">
        <f t="shared" si="26"/>
        <v>0.50171205552698617</v>
      </c>
      <c r="AG22" s="47">
        <f>IF(ISBLANK($D22),"",S22*_xlfn.XLOOKUP(Q22,DATA!$B$24:$B$25,DATA!$C$24:$C$25,"error",0,1)/1000)</f>
        <v>27.880405672924468</v>
      </c>
      <c r="AH22" s="47">
        <f>IF(ISBLANK($D22),"",V22*_xlfn.XLOOKUP(Q22,DATA!$B$24:$B$25,DATA!$C$24:$C$25,"error",0,1)/1000)</f>
        <v>13.767902071998812</v>
      </c>
      <c r="AI22" s="47">
        <f>IF(ISBLANK($D22),"",X22*_xlfn.XLOOKUP(Q22,DATA!$B$24:$B$25,DATA!$C$24:$C$25,"error",0,1)/1000)</f>
        <v>0.22003356709037072</v>
      </c>
      <c r="AJ22" s="47">
        <f>IF(ISBLANK($D22),"",Z22*_xlfn.XLOOKUP(Q22,DATA!$B$24:$B$25,DATA!$C$24:$C$25,"error",0,1)/1000)</f>
        <v>0</v>
      </c>
      <c r="AK22" s="47">
        <f>IF(ISBLANK($D22),"",AB22*_xlfn.XLOOKUP(Q22,DATA!$B$24:$B$25,DATA!$C$24:$C$25,"error",0,1)/1000)</f>
        <v>0</v>
      </c>
      <c r="AL22" s="47">
        <f t="shared" si="5"/>
        <v>13.987935639089182</v>
      </c>
      <c r="AM22" s="47">
        <f t="shared" si="6"/>
        <v>13.892470033835286</v>
      </c>
      <c r="AN22" s="47">
        <f t="shared" si="27"/>
        <v>1.8839933806204447</v>
      </c>
      <c r="AO22" s="47">
        <f t="shared" si="28"/>
        <v>0.93035362085373385</v>
      </c>
      <c r="AP22" s="47">
        <f t="shared" si="29"/>
        <v>1.4868570736584992E-2</v>
      </c>
      <c r="AQ22" s="47">
        <f t="shared" si="30"/>
        <v>0</v>
      </c>
      <c r="AR22" s="47">
        <f t="shared" si="31"/>
        <v>0</v>
      </c>
      <c r="AS22" s="47">
        <f t="shared" si="32"/>
        <v>0.94522219159031884</v>
      </c>
      <c r="AT22" s="47">
        <f t="shared" si="33"/>
        <v>0.93877118903012591</v>
      </c>
      <c r="AU22" s="47">
        <f t="shared" si="34"/>
        <v>0.10246368689208431</v>
      </c>
      <c r="AV22" s="47">
        <f t="shared" si="35"/>
        <v>5.0598618385102968E-2</v>
      </c>
      <c r="AW22" s="47">
        <f t="shared" si="36"/>
        <v>8.086485823981665E-4</v>
      </c>
      <c r="AX22" s="47">
        <f t="shared" si="37"/>
        <v>0</v>
      </c>
      <c r="AY22" s="47">
        <f t="shared" si="38"/>
        <v>0</v>
      </c>
      <c r="AZ22" s="47">
        <f t="shared" si="39"/>
        <v>5.1407266967501128E-2</v>
      </c>
      <c r="BA22" s="47">
        <f t="shared" si="40"/>
        <v>5.105641992458318E-2</v>
      </c>
      <c r="BB22" s="23">
        <f>IF(V22&gt;0,J22*DATA!$C$4,0)</f>
        <v>83213.000000000015</v>
      </c>
      <c r="BC22" s="23">
        <f>IF(X22&gt;0,N22*_xlfn.XLOOKUP(Budapest!O22,DATA!$B$5:$B$6,DATA!$C$5:$C$6,"error",0,1),0)</f>
        <v>12478.656000000003</v>
      </c>
      <c r="BD22" s="23" t="str">
        <f>IF(Z22&gt;0,(L22-M22)*DATA!$C$7,"0,00 ")</f>
        <v xml:space="preserve">0,00 </v>
      </c>
      <c r="BE22" s="23">
        <f>IF(G22="basement",D22*DATA!$C$8,IF(G22="ground",0,"error"))</f>
        <v>0</v>
      </c>
      <c r="BF22" s="23">
        <f t="shared" si="41"/>
        <v>95691.656000000017</v>
      </c>
      <c r="BG22" s="23">
        <v>1.48</v>
      </c>
      <c r="BH22" s="23">
        <v>1.1000000000000001</v>
      </c>
      <c r="BI22" s="23">
        <f t="shared" si="42"/>
        <v>0.56999999999999995</v>
      </c>
      <c r="BJ22" s="23">
        <v>0.22</v>
      </c>
      <c r="BK22" s="23">
        <f t="shared" si="43"/>
        <v>0.21630769230769231</v>
      </c>
      <c r="BL22" s="23">
        <f t="shared" si="44"/>
        <v>0.12054794520547943</v>
      </c>
      <c r="BM22" s="5">
        <v>1.1000000000000001</v>
      </c>
      <c r="BN22" s="5">
        <f t="shared" si="45"/>
        <v>0.56999999999999995</v>
      </c>
      <c r="BO22" s="50"/>
      <c r="BP22" s="48">
        <f t="shared" si="7"/>
        <v>6436.2</v>
      </c>
      <c r="BQ22" s="51">
        <f t="shared" si="8"/>
        <v>8</v>
      </c>
      <c r="BR22" s="47">
        <f t="shared" si="46"/>
        <v>2059.5839999999998</v>
      </c>
      <c r="BS22" s="46">
        <f t="shared" si="9"/>
        <v>25.5</v>
      </c>
      <c r="BT22" s="46">
        <f t="shared" si="47"/>
        <v>5148.96</v>
      </c>
      <c r="BU22" s="46">
        <f t="shared" si="10"/>
        <v>120.39482742000001</v>
      </c>
      <c r="BV22" s="46">
        <f t="shared" si="11"/>
        <v>60.941453127692306</v>
      </c>
      <c r="BW22" s="46">
        <f t="shared" si="12"/>
        <v>119.44466537260274</v>
      </c>
      <c r="BX22" s="46">
        <f t="shared" si="13"/>
        <v>120.39482742000001</v>
      </c>
      <c r="BY22" s="46">
        <f t="shared" si="14"/>
        <v>120.39482742000001</v>
      </c>
      <c r="BZ22" s="46">
        <f t="shared" si="48"/>
        <v>138742.99911880802</v>
      </c>
      <c r="CA22" s="46">
        <f t="shared" si="48"/>
        <v>70228.930584352624</v>
      </c>
      <c r="CB22" s="46">
        <f t="shared" si="48"/>
        <v>137648.03237538741</v>
      </c>
      <c r="CC22" s="46">
        <f t="shared" si="48"/>
        <v>138742.99911880802</v>
      </c>
      <c r="CD22" s="46">
        <f t="shared" si="48"/>
        <v>138742.99911880802</v>
      </c>
    </row>
    <row r="23" spans="1:82" s="52" customFormat="1" ht="15" customHeight="1" x14ac:dyDescent="0.35">
      <c r="A23" s="39">
        <v>20</v>
      </c>
      <c r="B23" s="40" t="s">
        <v>82</v>
      </c>
      <c r="C23" s="40" t="s">
        <v>111</v>
      </c>
      <c r="D23" s="41">
        <v>352</v>
      </c>
      <c r="E23" s="41">
        <f t="shared" si="16"/>
        <v>3379.2000000000003</v>
      </c>
      <c r="F23" s="41">
        <v>76</v>
      </c>
      <c r="G23" s="42" t="s">
        <v>84</v>
      </c>
      <c r="H23" s="43">
        <v>12</v>
      </c>
      <c r="I23" s="44">
        <v>34.5</v>
      </c>
      <c r="J23" s="41">
        <f t="shared" si="17"/>
        <v>2071.4</v>
      </c>
      <c r="K23" s="42" t="s">
        <v>97</v>
      </c>
      <c r="L23" s="44">
        <v>550.6</v>
      </c>
      <c r="M23" s="44">
        <v>523</v>
      </c>
      <c r="N23" s="41">
        <v>352</v>
      </c>
      <c r="O23" s="45" t="s">
        <v>98</v>
      </c>
      <c r="P23" s="45" t="s">
        <v>97</v>
      </c>
      <c r="Q23" s="45" t="s">
        <v>94</v>
      </c>
      <c r="R23" s="45" t="s">
        <v>88</v>
      </c>
      <c r="S23" s="46">
        <f t="shared" si="18"/>
        <v>123499.75958460002</v>
      </c>
      <c r="T23" s="46">
        <f t="shared" si="0"/>
        <v>36.547040596768468</v>
      </c>
      <c r="U23" s="47">
        <f t="shared" si="19"/>
        <v>123499.75958460002</v>
      </c>
      <c r="V23" s="47">
        <f t="shared" si="1"/>
        <v>0</v>
      </c>
      <c r="W23" s="47">
        <f t="shared" si="20"/>
        <v>121994.2212955008</v>
      </c>
      <c r="X23" s="47">
        <f t="shared" si="2"/>
        <v>1505.5382890992187</v>
      </c>
      <c r="Y23" s="48">
        <f t="shared" si="21"/>
        <v>121454.22077460003</v>
      </c>
      <c r="Z23" s="47">
        <f t="shared" si="3"/>
        <v>2045.5388099999836</v>
      </c>
      <c r="AA23" s="48">
        <f t="shared" si="22"/>
        <v>123499.75958460002</v>
      </c>
      <c r="AB23" s="47">
        <f t="shared" si="4"/>
        <v>0</v>
      </c>
      <c r="AC23" s="47">
        <f t="shared" si="23"/>
        <v>3551.0770990992023</v>
      </c>
      <c r="AD23" s="47">
        <f t="shared" si="24"/>
        <v>119948.68248550082</v>
      </c>
      <c r="AE23" s="47">
        <f t="shared" si="25"/>
        <v>35.496177345377845</v>
      </c>
      <c r="AF23" s="49">
        <f t="shared" si="26"/>
        <v>2.8753716695834042E-2</v>
      </c>
      <c r="AG23" s="47">
        <f>IF(ISBLANK($D23),"",S23*_xlfn.XLOOKUP(Q23,DATA!$B$24:$B$25,DATA!$C$24:$C$25,"error",0,1)/1000)</f>
        <v>49.187484247354497</v>
      </c>
      <c r="AH23" s="47">
        <f>IF(ISBLANK($D23),"",V23*_xlfn.XLOOKUP(Q23,DATA!$B$24:$B$25,DATA!$C$24:$C$25,"error",0,1)/1000)</f>
        <v>0</v>
      </c>
      <c r="AI23" s="47">
        <f>IF(ISBLANK($D23),"",X23*_xlfn.XLOOKUP(Q23,DATA!$B$24:$B$25,DATA!$C$24:$C$25,"error",0,1)/1000)</f>
        <v>0.59962578978243686</v>
      </c>
      <c r="AJ23" s="47">
        <f>IF(ISBLANK($D23),"",Z23*_xlfn.XLOOKUP(Q23,DATA!$B$24:$B$25,DATA!$C$24:$C$25,"error",0,1)/1000)</f>
        <v>0.81469719724679346</v>
      </c>
      <c r="AK23" s="47">
        <f>IF(ISBLANK($D23),"",AB23*_xlfn.XLOOKUP(Q23,DATA!$B$24:$B$25,DATA!$C$24:$C$25,"error",0,1)/1000)</f>
        <v>0</v>
      </c>
      <c r="AL23" s="47">
        <f t="shared" si="5"/>
        <v>1.4143229870292302</v>
      </c>
      <c r="AM23" s="47">
        <f t="shared" si="6"/>
        <v>47.773161260325267</v>
      </c>
      <c r="AN23" s="47">
        <f t="shared" si="27"/>
        <v>1.6770051897635649</v>
      </c>
      <c r="AO23" s="47">
        <f t="shared" si="28"/>
        <v>0</v>
      </c>
      <c r="AP23" s="47">
        <f t="shared" si="29"/>
        <v>2.0443728252585044E-2</v>
      </c>
      <c r="AQ23" s="47">
        <f t="shared" si="30"/>
        <v>2.7776403871319886E-2</v>
      </c>
      <c r="AR23" s="47">
        <f t="shared" si="31"/>
        <v>0</v>
      </c>
      <c r="AS23" s="47">
        <f t="shared" si="32"/>
        <v>4.8220132123904934E-2</v>
      </c>
      <c r="AT23" s="47">
        <f t="shared" si="33"/>
        <v>1.6287850576396601</v>
      </c>
      <c r="AU23" s="47">
        <f t="shared" si="34"/>
        <v>9.1206336735506918E-2</v>
      </c>
      <c r="AV23" s="47">
        <f t="shared" si="35"/>
        <v>0</v>
      </c>
      <c r="AW23" s="47">
        <f t="shared" si="36"/>
        <v>1.1118615341896177E-3</v>
      </c>
      <c r="AX23" s="47">
        <f t="shared" si="37"/>
        <v>1.5106596331679884E-3</v>
      </c>
      <c r="AY23" s="47">
        <f t="shared" si="38"/>
        <v>0</v>
      </c>
      <c r="AZ23" s="47">
        <f t="shared" si="39"/>
        <v>2.6225211673576061E-3</v>
      </c>
      <c r="BA23" s="47">
        <f t="shared" si="40"/>
        <v>8.8583815568149316E-2</v>
      </c>
      <c r="BB23" s="23">
        <f>IF(V23&gt;0,J23*DATA!$C$4,0)</f>
        <v>0</v>
      </c>
      <c r="BC23" s="23">
        <f>IF(X23&gt;0,N23*_xlfn.XLOOKUP(Budapest!O23,DATA!$B$5:$B$6,DATA!$C$5:$C$6,"error",0,1),0)</f>
        <v>29920</v>
      </c>
      <c r="BD23" s="23">
        <f>IF(Z23&gt;0,(L23-M23)*DATA!$C$7,"0,00 ")</f>
        <v>4140.0000000000036</v>
      </c>
      <c r="BE23" s="23">
        <f>IF(G23="basement",D23*DATA!$C$8,IF(G23="ground",0,"error"))</f>
        <v>0</v>
      </c>
      <c r="BF23" s="23">
        <f t="shared" si="41"/>
        <v>34060</v>
      </c>
      <c r="BG23" s="23">
        <v>0.25</v>
      </c>
      <c r="BH23" s="23">
        <v>1.187722484562296</v>
      </c>
      <c r="BI23" s="23">
        <f t="shared" si="42"/>
        <v>0.56999999999999995</v>
      </c>
      <c r="BJ23" s="23">
        <v>0.21</v>
      </c>
      <c r="BK23" s="23">
        <f t="shared" si="43"/>
        <v>0.25</v>
      </c>
      <c r="BL23" s="23">
        <f t="shared" si="44"/>
        <v>0.10900763358778627</v>
      </c>
      <c r="BM23" s="5">
        <v>1.1000000000000001</v>
      </c>
      <c r="BN23" s="5">
        <f t="shared" si="45"/>
        <v>0.56999999999999995</v>
      </c>
      <c r="BO23" s="50"/>
      <c r="BP23" s="48">
        <f t="shared" si="7"/>
        <v>12144</v>
      </c>
      <c r="BQ23" s="51">
        <f t="shared" si="8"/>
        <v>12</v>
      </c>
      <c r="BR23" s="47">
        <f t="shared" si="46"/>
        <v>3886.08</v>
      </c>
      <c r="BS23" s="46">
        <f t="shared" si="9"/>
        <v>34.5</v>
      </c>
      <c r="BT23" s="46">
        <f t="shared" si="47"/>
        <v>9715.2000000000007</v>
      </c>
      <c r="BU23" s="46">
        <f t="shared" si="10"/>
        <v>107.16744150000001</v>
      </c>
      <c r="BV23" s="46">
        <f t="shared" si="11"/>
        <v>107.16744150000001</v>
      </c>
      <c r="BW23" s="46">
        <f t="shared" si="12"/>
        <v>105.86100424809163</v>
      </c>
      <c r="BX23" s="46">
        <f t="shared" si="13"/>
        <v>105.39241650000002</v>
      </c>
      <c r="BY23" s="46">
        <f t="shared" si="14"/>
        <v>107.16744150000001</v>
      </c>
      <c r="BZ23" s="46">
        <f t="shared" si="48"/>
        <v>123499.75958460002</v>
      </c>
      <c r="CA23" s="46">
        <f t="shared" si="48"/>
        <v>123499.75958460002</v>
      </c>
      <c r="CB23" s="46">
        <f t="shared" si="48"/>
        <v>121994.2212955008</v>
      </c>
      <c r="CC23" s="46">
        <f t="shared" si="48"/>
        <v>121454.22077460003</v>
      </c>
      <c r="CD23" s="46">
        <f t="shared" si="48"/>
        <v>123499.75958460002</v>
      </c>
    </row>
    <row r="24" spans="1:82" s="52" customFormat="1" ht="15" customHeight="1" x14ac:dyDescent="0.35">
      <c r="A24" s="39">
        <v>21</v>
      </c>
      <c r="B24" s="40" t="s">
        <v>82</v>
      </c>
      <c r="C24" s="40" t="s">
        <v>112</v>
      </c>
      <c r="D24" s="41">
        <v>214.2</v>
      </c>
      <c r="E24" s="41">
        <f t="shared" si="16"/>
        <v>1370.88</v>
      </c>
      <c r="F24" s="41">
        <v>59.2</v>
      </c>
      <c r="G24" s="42" t="s">
        <v>84</v>
      </c>
      <c r="H24" s="43">
        <v>8</v>
      </c>
      <c r="I24" s="44">
        <v>25.5</v>
      </c>
      <c r="J24" s="41">
        <f t="shared" si="17"/>
        <v>1162.4000000000001</v>
      </c>
      <c r="K24" s="42" t="s">
        <v>85</v>
      </c>
      <c r="L24" s="44">
        <v>347.2</v>
      </c>
      <c r="M24" s="44">
        <v>347.2</v>
      </c>
      <c r="N24" s="41">
        <v>220.626</v>
      </c>
      <c r="O24" s="45" t="s">
        <v>86</v>
      </c>
      <c r="P24" s="45" t="s">
        <v>97</v>
      </c>
      <c r="Q24" s="45" t="s">
        <v>87</v>
      </c>
      <c r="R24" s="45" t="s">
        <v>88</v>
      </c>
      <c r="S24" s="46">
        <f t="shared" si="18"/>
        <v>123561.74673116399</v>
      </c>
      <c r="T24" s="46">
        <f t="shared" si="0"/>
        <v>90.133160255575973</v>
      </c>
      <c r="U24" s="47">
        <f t="shared" si="19"/>
        <v>61352.128496160934</v>
      </c>
      <c r="V24" s="47">
        <f t="shared" si="1"/>
        <v>62209.618235003058</v>
      </c>
      <c r="W24" s="47">
        <f t="shared" si="20"/>
        <v>122632.49999407727</v>
      </c>
      <c r="X24" s="47">
        <f t="shared" si="2"/>
        <v>929.24673708672344</v>
      </c>
      <c r="Y24" s="48">
        <f t="shared" si="21"/>
        <v>123561.74673116399</v>
      </c>
      <c r="Z24" s="47">
        <f t="shared" si="3"/>
        <v>0</v>
      </c>
      <c r="AA24" s="48">
        <f t="shared" si="22"/>
        <v>123561.74673116399</v>
      </c>
      <c r="AB24" s="47">
        <f t="shared" si="4"/>
        <v>0</v>
      </c>
      <c r="AC24" s="47">
        <f t="shared" si="23"/>
        <v>63138.864972089781</v>
      </c>
      <c r="AD24" s="47">
        <f t="shared" si="24"/>
        <v>60422.881759074211</v>
      </c>
      <c r="AE24" s="47">
        <f t="shared" si="25"/>
        <v>44.075981675328407</v>
      </c>
      <c r="AF24" s="49">
        <f t="shared" si="26"/>
        <v>0.51099038855012624</v>
      </c>
      <c r="AG24" s="47">
        <f>IF(ISBLANK($D24),"",S24*_xlfn.XLOOKUP(Q24,DATA!$B$24:$B$25,DATA!$C$24:$C$25,"error",0,1)/1000)</f>
        <v>24.829733005627403</v>
      </c>
      <c r="AH24" s="47">
        <f>IF(ISBLANK($D24),"",V24*_xlfn.XLOOKUP(Q24,DATA!$B$24:$B$25,DATA!$C$24:$C$25,"error",0,1)/1000)</f>
        <v>12.501022784323865</v>
      </c>
      <c r="AI24" s="47">
        <f>IF(ISBLANK($D24),"",X24*_xlfn.XLOOKUP(Q24,DATA!$B$24:$B$25,DATA!$C$24:$C$25,"error",0,1)/1000)</f>
        <v>0.18673213181757706</v>
      </c>
      <c r="AJ24" s="47">
        <f>IF(ISBLANK($D24),"",Z24*_xlfn.XLOOKUP(Q24,DATA!$B$24:$B$25,DATA!$C$24:$C$25,"error",0,1)/1000)</f>
        <v>0</v>
      </c>
      <c r="AK24" s="47">
        <f>IF(ISBLANK($D24),"",AB24*_xlfn.XLOOKUP(Q24,DATA!$B$24:$B$25,DATA!$C$24:$C$25,"error",0,1)/1000)</f>
        <v>0</v>
      </c>
      <c r="AL24" s="47">
        <f t="shared" si="5"/>
        <v>12.687754916141442</v>
      </c>
      <c r="AM24" s="47">
        <f t="shared" si="6"/>
        <v>12.141978089485962</v>
      </c>
      <c r="AN24" s="47">
        <f t="shared" si="27"/>
        <v>1.6778469142076939</v>
      </c>
      <c r="AO24" s="47">
        <f t="shared" si="28"/>
        <v>0.84474539047053576</v>
      </c>
      <c r="AP24" s="47">
        <f t="shared" si="29"/>
        <v>1.2618256148084154E-2</v>
      </c>
      <c r="AQ24" s="47">
        <f t="shared" si="30"/>
        <v>0</v>
      </c>
      <c r="AR24" s="47">
        <f t="shared" si="31"/>
        <v>0</v>
      </c>
      <c r="AS24" s="47">
        <f t="shared" si="32"/>
        <v>0.85736364661861986</v>
      </c>
      <c r="AT24" s="47">
        <f t="shared" si="33"/>
        <v>0.82048326758907408</v>
      </c>
      <c r="AU24" s="47">
        <f t="shared" si="34"/>
        <v>9.1252115128775083E-2</v>
      </c>
      <c r="AV24" s="47">
        <f t="shared" si="35"/>
        <v>4.5942691775381704E-2</v>
      </c>
      <c r="AW24" s="47">
        <f t="shared" si="36"/>
        <v>6.8626199029193252E-4</v>
      </c>
      <c r="AX24" s="47">
        <f t="shared" si="37"/>
        <v>0</v>
      </c>
      <c r="AY24" s="47">
        <f t="shared" si="38"/>
        <v>0</v>
      </c>
      <c r="AZ24" s="47">
        <f t="shared" si="39"/>
        <v>4.6628953765673636E-2</v>
      </c>
      <c r="BA24" s="47">
        <f t="shared" si="40"/>
        <v>4.4623161363101446E-2</v>
      </c>
      <c r="BB24" s="23">
        <f>IF(V24&gt;0,J24*DATA!$C$4,0)</f>
        <v>75556</v>
      </c>
      <c r="BC24" s="23">
        <f>IF(X24&gt;0,N24*_xlfn.XLOOKUP(Budapest!O24,DATA!$B$5:$B$6,DATA!$C$5:$C$6,"error",0,1),0)</f>
        <v>10590.048000000001</v>
      </c>
      <c r="BD24" s="23" t="str">
        <f>IF(Z24&gt;0,(L24-M24)*DATA!$C$7,"0,00 ")</f>
        <v xml:space="preserve">0,00 </v>
      </c>
      <c r="BE24" s="23">
        <f>IF(G24="basement",D24*DATA!$C$8,IF(G24="ground",0,"error"))</f>
        <v>0</v>
      </c>
      <c r="BF24" s="23">
        <f t="shared" si="41"/>
        <v>86146.047999999995</v>
      </c>
      <c r="BG24" s="23">
        <v>1.48</v>
      </c>
      <c r="BH24" s="23">
        <v>1.1000000000000001</v>
      </c>
      <c r="BI24" s="23">
        <f t="shared" si="42"/>
        <v>0.56999999999999995</v>
      </c>
      <c r="BJ24" s="23">
        <v>0.22</v>
      </c>
      <c r="BK24" s="23">
        <f t="shared" si="43"/>
        <v>0.21630769230769231</v>
      </c>
      <c r="BL24" s="23">
        <f t="shared" si="44"/>
        <v>0.12054794520547943</v>
      </c>
      <c r="BM24" s="5">
        <v>1.1000000000000001</v>
      </c>
      <c r="BN24" s="5">
        <f t="shared" si="45"/>
        <v>0.56999999999999995</v>
      </c>
      <c r="BO24" s="50"/>
      <c r="BP24" s="48">
        <f t="shared" si="7"/>
        <v>5462.0999999999995</v>
      </c>
      <c r="BQ24" s="51">
        <f t="shared" si="8"/>
        <v>8</v>
      </c>
      <c r="BR24" s="47">
        <f t="shared" si="46"/>
        <v>1747.8719999999998</v>
      </c>
      <c r="BS24" s="46">
        <f t="shared" si="9"/>
        <v>25.5</v>
      </c>
      <c r="BT24" s="46">
        <f t="shared" si="47"/>
        <v>4369.6799999999994</v>
      </c>
      <c r="BU24" s="46">
        <f t="shared" si="10"/>
        <v>107.22123110999999</v>
      </c>
      <c r="BV24" s="46">
        <f t="shared" si="11"/>
        <v>53.238570371538465</v>
      </c>
      <c r="BW24" s="46">
        <f t="shared" si="12"/>
        <v>106.41487330273972</v>
      </c>
      <c r="BX24" s="46">
        <f t="shared" si="13"/>
        <v>107.22123110999999</v>
      </c>
      <c r="BY24" s="46">
        <f t="shared" si="14"/>
        <v>107.22123110999999</v>
      </c>
      <c r="BZ24" s="46">
        <f t="shared" si="48"/>
        <v>123561.74673116399</v>
      </c>
      <c r="CA24" s="46">
        <f t="shared" si="48"/>
        <v>61352.128496160934</v>
      </c>
      <c r="CB24" s="46">
        <f t="shared" si="48"/>
        <v>122632.49999407727</v>
      </c>
      <c r="CC24" s="46">
        <f t="shared" si="48"/>
        <v>123561.74673116399</v>
      </c>
      <c r="CD24" s="46">
        <f t="shared" si="48"/>
        <v>123561.74673116399</v>
      </c>
    </row>
    <row r="25" spans="1:82" s="52" customFormat="1" ht="15" customHeight="1" x14ac:dyDescent="0.35">
      <c r="A25" s="39">
        <v>22</v>
      </c>
      <c r="B25" s="40" t="s">
        <v>82</v>
      </c>
      <c r="C25" s="40" t="s">
        <v>113</v>
      </c>
      <c r="D25" s="41">
        <v>288</v>
      </c>
      <c r="E25" s="41">
        <f t="shared" si="16"/>
        <v>2764.8</v>
      </c>
      <c r="F25" s="41">
        <v>68</v>
      </c>
      <c r="G25" s="42" t="s">
        <v>84</v>
      </c>
      <c r="H25" s="43">
        <v>12</v>
      </c>
      <c r="I25" s="44">
        <v>34.5</v>
      </c>
      <c r="J25" s="41">
        <f t="shared" si="17"/>
        <v>1853.4</v>
      </c>
      <c r="K25" s="42" t="s">
        <v>97</v>
      </c>
      <c r="L25" s="44">
        <v>492.6</v>
      </c>
      <c r="M25" s="44">
        <v>467.9</v>
      </c>
      <c r="N25" s="41">
        <v>288</v>
      </c>
      <c r="O25" s="45" t="s">
        <v>98</v>
      </c>
      <c r="P25" s="45" t="s">
        <v>85</v>
      </c>
      <c r="Q25" s="45" t="s">
        <v>94</v>
      </c>
      <c r="R25" s="45" t="s">
        <v>88</v>
      </c>
      <c r="S25" s="46">
        <f t="shared" si="18"/>
        <v>136189.62048090002</v>
      </c>
      <c r="T25" s="46">
        <f t="shared" si="0"/>
        <v>49.258398611436633</v>
      </c>
      <c r="U25" s="47">
        <f t="shared" si="19"/>
        <v>136189.62048090002</v>
      </c>
      <c r="V25" s="47">
        <f t="shared" si="1"/>
        <v>0</v>
      </c>
      <c r="W25" s="47">
        <f t="shared" si="20"/>
        <v>104838.18794250533</v>
      </c>
      <c r="X25" s="47">
        <f t="shared" si="2"/>
        <v>31351.432538394685</v>
      </c>
      <c r="Y25" s="48">
        <f t="shared" si="21"/>
        <v>134359.01147340002</v>
      </c>
      <c r="Z25" s="47">
        <f t="shared" si="3"/>
        <v>1830.6090074999956</v>
      </c>
      <c r="AA25" s="48">
        <f t="shared" si="22"/>
        <v>136189.62048090002</v>
      </c>
      <c r="AB25" s="47">
        <f t="shared" si="4"/>
        <v>0</v>
      </c>
      <c r="AC25" s="47">
        <f t="shared" si="23"/>
        <v>33182.041545894681</v>
      </c>
      <c r="AD25" s="47">
        <f t="shared" si="24"/>
        <v>103007.57893500534</v>
      </c>
      <c r="AE25" s="47">
        <f t="shared" si="25"/>
        <v>37.2567921495245</v>
      </c>
      <c r="AF25" s="49">
        <f t="shared" si="26"/>
        <v>0.24364589187285612</v>
      </c>
      <c r="AG25" s="47">
        <f>IF(ISBLANK($D25),"",S25*_xlfn.XLOOKUP(Q25,DATA!$B$24:$B$25,DATA!$C$24:$C$25,"error",0,1)/1000)</f>
        <v>54.241602045132865</v>
      </c>
      <c r="AH25" s="47">
        <f>IF(ISBLANK($D25),"",V25*_xlfn.XLOOKUP(Q25,DATA!$B$24:$B$25,DATA!$C$24:$C$25,"error",0,1)/1000)</f>
        <v>0</v>
      </c>
      <c r="AI25" s="47">
        <f>IF(ISBLANK($D25),"",X25*_xlfn.XLOOKUP(Q25,DATA!$B$24:$B$25,DATA!$C$24:$C$25,"error",0,1)/1000)</f>
        <v>12.486648551391836</v>
      </c>
      <c r="AJ25" s="47">
        <f>IF(ISBLANK($D25),"",Z25*_xlfn.XLOOKUP(Q25,DATA!$B$24:$B$25,DATA!$C$24:$C$25,"error",0,1)/1000)</f>
        <v>0.72909495550709835</v>
      </c>
      <c r="AK25" s="47">
        <f>IF(ISBLANK($D25),"",AB25*_xlfn.XLOOKUP(Q25,DATA!$B$24:$B$25,DATA!$C$24:$C$25,"error",0,1)/1000)</f>
        <v>0</v>
      </c>
      <c r="AL25" s="47">
        <f t="shared" si="5"/>
        <v>13.215743506898935</v>
      </c>
      <c r="AM25" s="47">
        <f t="shared" si="6"/>
        <v>41.025858538233933</v>
      </c>
      <c r="AN25" s="47">
        <f t="shared" si="27"/>
        <v>1.8493210116894763</v>
      </c>
      <c r="AO25" s="47">
        <f t="shared" si="28"/>
        <v>0</v>
      </c>
      <c r="AP25" s="47">
        <f t="shared" si="29"/>
        <v>0.42572159857035291</v>
      </c>
      <c r="AQ25" s="47">
        <f t="shared" si="30"/>
        <v>2.4857868681942209E-2</v>
      </c>
      <c r="AR25" s="47">
        <f t="shared" si="31"/>
        <v>0</v>
      </c>
      <c r="AS25" s="47">
        <f t="shared" si="32"/>
        <v>0.45057946725229509</v>
      </c>
      <c r="AT25" s="47">
        <f t="shared" si="33"/>
        <v>1.3987415444371811</v>
      </c>
      <c r="AU25" s="47">
        <f t="shared" si="34"/>
        <v>0.10057798029115157</v>
      </c>
      <c r="AV25" s="47">
        <f t="shared" si="35"/>
        <v>0</v>
      </c>
      <c r="AW25" s="47">
        <f t="shared" si="36"/>
        <v>2.3153480807212176E-2</v>
      </c>
      <c r="AX25" s="47">
        <f t="shared" si="37"/>
        <v>1.3519309035959972E-3</v>
      </c>
      <c r="AY25" s="47">
        <f t="shared" si="38"/>
        <v>0</v>
      </c>
      <c r="AZ25" s="47">
        <f t="shared" si="39"/>
        <v>2.4505411710808171E-2</v>
      </c>
      <c r="BA25" s="47">
        <f t="shared" si="40"/>
        <v>7.6072568580343405E-2</v>
      </c>
      <c r="BB25" s="23">
        <f>IF(V25&gt;0,J25*DATA!$C$4,0)</f>
        <v>0</v>
      </c>
      <c r="BC25" s="23">
        <f>IF(X25&gt;0,N25*_xlfn.XLOOKUP(Budapest!O25,DATA!$B$5:$B$6,DATA!$C$5:$C$6,"error",0,1),0)</f>
        <v>24480</v>
      </c>
      <c r="BD25" s="23">
        <f>IF(Z25&gt;0,(L25-M25)*DATA!$C$7,"0,00 ")</f>
        <v>3705.0000000000068</v>
      </c>
      <c r="BE25" s="23">
        <f>IF(G25="basement",D25*DATA!$C$8,IF(G25="ground",0,"error"))</f>
        <v>0</v>
      </c>
      <c r="BF25" s="23">
        <f t="shared" si="41"/>
        <v>28185.000000000007</v>
      </c>
      <c r="BG25" s="23">
        <v>0.25</v>
      </c>
      <c r="BH25" s="23">
        <v>1.1877486804709707</v>
      </c>
      <c r="BI25" s="23">
        <f t="shared" si="42"/>
        <v>0.56999999999999995</v>
      </c>
      <c r="BJ25" s="23">
        <v>2.78</v>
      </c>
      <c r="BK25" s="23">
        <f t="shared" si="43"/>
        <v>0.25</v>
      </c>
      <c r="BL25" s="23">
        <f t="shared" si="44"/>
        <v>0.20957871396895789</v>
      </c>
      <c r="BM25" s="5">
        <v>1.1000000000000001</v>
      </c>
      <c r="BN25" s="5">
        <f t="shared" si="45"/>
        <v>0.56999999999999995</v>
      </c>
      <c r="BO25" s="50"/>
      <c r="BP25" s="48">
        <f t="shared" si="7"/>
        <v>9936</v>
      </c>
      <c r="BQ25" s="51">
        <f t="shared" si="8"/>
        <v>12</v>
      </c>
      <c r="BR25" s="47">
        <f t="shared" si="46"/>
        <v>3179.52</v>
      </c>
      <c r="BS25" s="46">
        <f t="shared" si="9"/>
        <v>34.5</v>
      </c>
      <c r="BT25" s="46">
        <f t="shared" si="47"/>
        <v>7948.8</v>
      </c>
      <c r="BU25" s="46">
        <f t="shared" si="10"/>
        <v>118.17912225000001</v>
      </c>
      <c r="BV25" s="46">
        <f t="shared" si="11"/>
        <v>118.17912225000001</v>
      </c>
      <c r="BW25" s="46">
        <f t="shared" si="12"/>
        <v>90.973783358647452</v>
      </c>
      <c r="BX25" s="46">
        <f t="shared" si="13"/>
        <v>116.59060350000001</v>
      </c>
      <c r="BY25" s="46">
        <f t="shared" si="14"/>
        <v>118.17912225000001</v>
      </c>
      <c r="BZ25" s="46">
        <f t="shared" si="48"/>
        <v>136189.62048090002</v>
      </c>
      <c r="CA25" s="46">
        <f t="shared" si="48"/>
        <v>136189.62048090002</v>
      </c>
      <c r="CB25" s="46">
        <f t="shared" si="48"/>
        <v>104838.18794250533</v>
      </c>
      <c r="CC25" s="46">
        <f t="shared" si="48"/>
        <v>134359.01147340002</v>
      </c>
      <c r="CD25" s="46">
        <f t="shared" si="48"/>
        <v>136189.62048090002</v>
      </c>
    </row>
    <row r="26" spans="1:82" s="52" customFormat="1" ht="15" customHeight="1" x14ac:dyDescent="0.35">
      <c r="A26" s="39">
        <v>23</v>
      </c>
      <c r="B26" s="40" t="s">
        <v>82</v>
      </c>
      <c r="C26" s="40" t="s">
        <v>114</v>
      </c>
      <c r="D26" s="41">
        <v>392</v>
      </c>
      <c r="E26" s="41">
        <f t="shared" si="16"/>
        <v>627.20000000000005</v>
      </c>
      <c r="F26" s="41">
        <v>110.6</v>
      </c>
      <c r="G26" s="42" t="s">
        <v>84</v>
      </c>
      <c r="H26" s="43">
        <v>2</v>
      </c>
      <c r="I26" s="44">
        <v>8.5</v>
      </c>
      <c r="J26" s="41">
        <f t="shared" si="17"/>
        <v>781.59999999999991</v>
      </c>
      <c r="K26" s="42" t="s">
        <v>85</v>
      </c>
      <c r="L26" s="44">
        <v>158.5</v>
      </c>
      <c r="M26" s="44">
        <v>5.9</v>
      </c>
      <c r="N26" s="41">
        <v>403.76</v>
      </c>
      <c r="O26" s="45" t="s">
        <v>86</v>
      </c>
      <c r="P26" s="45" t="s">
        <v>85</v>
      </c>
      <c r="Q26" s="45" t="s">
        <v>87</v>
      </c>
      <c r="R26" s="45" t="s">
        <v>88</v>
      </c>
      <c r="S26" s="46">
        <f t="shared" si="18"/>
        <v>129485.20982936</v>
      </c>
      <c r="T26" s="46">
        <f t="shared" si="0"/>
        <v>206.44963301874998</v>
      </c>
      <c r="U26" s="47">
        <f t="shared" si="19"/>
        <v>87655.342647255398</v>
      </c>
      <c r="V26" s="47">
        <f t="shared" si="1"/>
        <v>41829.867182104601</v>
      </c>
      <c r="W26" s="47">
        <f t="shared" si="20"/>
        <v>93734.923551594358</v>
      </c>
      <c r="X26" s="47">
        <f t="shared" si="2"/>
        <v>35750.286277765641</v>
      </c>
      <c r="Y26" s="48">
        <f t="shared" si="21"/>
        <v>118175.45539436</v>
      </c>
      <c r="Z26" s="47">
        <f t="shared" si="3"/>
        <v>11309.754434999995</v>
      </c>
      <c r="AA26" s="48">
        <f t="shared" si="22"/>
        <v>129485.20982936</v>
      </c>
      <c r="AB26" s="47">
        <f t="shared" si="4"/>
        <v>0</v>
      </c>
      <c r="AC26" s="47">
        <f t="shared" si="23"/>
        <v>88889.907894870237</v>
      </c>
      <c r="AD26" s="47">
        <f t="shared" si="24"/>
        <v>40595.301934489762</v>
      </c>
      <c r="AE26" s="47">
        <f t="shared" si="25"/>
        <v>64.724652319020663</v>
      </c>
      <c r="AF26" s="49">
        <f t="shared" si="26"/>
        <v>0.68648695871916465</v>
      </c>
      <c r="AG26" s="47">
        <f>IF(ISBLANK($D26),"",S26*_xlfn.XLOOKUP(Q26,DATA!$B$24:$B$25,DATA!$C$24:$C$25,"error",0,1)/1000)</f>
        <v>26.020052915209888</v>
      </c>
      <c r="AH26" s="47">
        <f>IF(ISBLANK($D26),"",V26*_xlfn.XLOOKUP(Q26,DATA!$B$24:$B$25,DATA!$C$24:$C$25,"error",0,1)/1000)</f>
        <v>8.4057118102439201</v>
      </c>
      <c r="AI26" s="47">
        <f>IF(ISBLANK($D26),"",X26*_xlfn.XLOOKUP(Q26,DATA!$B$24:$B$25,DATA!$C$24:$C$25,"error",0,1)/1000)</f>
        <v>7.1840200275170059</v>
      </c>
      <c r="AJ26" s="47">
        <f>IF(ISBLANK($D26),"",Z26*_xlfn.XLOOKUP(Q26,DATA!$B$24:$B$25,DATA!$C$24:$C$25,"error",0,1)/1000)</f>
        <v>2.2726951537132489</v>
      </c>
      <c r="AK26" s="47">
        <f>IF(ISBLANK($D26),"",AB26*_xlfn.XLOOKUP(Q26,DATA!$B$24:$B$25,DATA!$C$24:$C$25,"error",0,1)/1000)</f>
        <v>0</v>
      </c>
      <c r="AL26" s="47">
        <f t="shared" si="5"/>
        <v>17.862426991474173</v>
      </c>
      <c r="AM26" s="47">
        <f t="shared" si="6"/>
        <v>8.1576259237357149</v>
      </c>
      <c r="AN26" s="47">
        <f t="shared" si="27"/>
        <v>1.7582817133559698</v>
      </c>
      <c r="AO26" s="47">
        <f t="shared" si="28"/>
        <v>0.56800842841687083</v>
      </c>
      <c r="AP26" s="47">
        <f t="shared" si="29"/>
        <v>0.48545370310844005</v>
      </c>
      <c r="AQ26" s="47">
        <f t="shared" si="30"/>
        <v>0.15357533444795099</v>
      </c>
      <c r="AR26" s="47">
        <f t="shared" si="31"/>
        <v>0</v>
      </c>
      <c r="AS26" s="47">
        <f t="shared" si="32"/>
        <v>1.2070374659732619</v>
      </c>
      <c r="AT26" s="47">
        <f t="shared" si="33"/>
        <v>0.55124424738270794</v>
      </c>
      <c r="AU26" s="47">
        <f t="shared" si="34"/>
        <v>9.5626677247694247E-2</v>
      </c>
      <c r="AV26" s="47">
        <f t="shared" si="35"/>
        <v>3.0891954483515435E-2</v>
      </c>
      <c r="AW26" s="47">
        <f t="shared" si="36"/>
        <v>2.6402097134505333E-2</v>
      </c>
      <c r="AX26" s="47">
        <f t="shared" si="37"/>
        <v>8.3524152181679995E-3</v>
      </c>
      <c r="AY26" s="47">
        <f t="shared" si="38"/>
        <v>0</v>
      </c>
      <c r="AZ26" s="47">
        <f t="shared" si="39"/>
        <v>6.5646466836188772E-2</v>
      </c>
      <c r="BA26" s="47">
        <f t="shared" si="40"/>
        <v>2.9980210411505476E-2</v>
      </c>
      <c r="BB26" s="23">
        <f>IF(V26&gt;0,J26*DATA!$C$4,0)</f>
        <v>50803.999999999993</v>
      </c>
      <c r="BC26" s="23">
        <f>IF(X26&gt;0,N26*_xlfn.XLOOKUP(Budapest!O26,DATA!$B$5:$B$6,DATA!$C$5:$C$6,"error",0,1),0)</f>
        <v>19380.48</v>
      </c>
      <c r="BD26" s="23">
        <f>IF(Z26&gt;0,(L26-M26)*DATA!$C$7,"0,00 ")</f>
        <v>22890</v>
      </c>
      <c r="BE26" s="23">
        <f>IF(G26="basement",D26*DATA!$C$8,IF(G26="ground",0,"error"))</f>
        <v>0</v>
      </c>
      <c r="BF26" s="23">
        <f t="shared" si="41"/>
        <v>93074.48</v>
      </c>
      <c r="BG26" s="23">
        <v>1.48</v>
      </c>
      <c r="BH26" s="23">
        <v>2.784858044164038</v>
      </c>
      <c r="BI26" s="23">
        <f t="shared" si="42"/>
        <v>0.56999999999999995</v>
      </c>
      <c r="BJ26" s="23">
        <v>2.33</v>
      </c>
      <c r="BK26" s="23">
        <f t="shared" si="43"/>
        <v>0.21630769230769231</v>
      </c>
      <c r="BL26" s="23">
        <f t="shared" si="44"/>
        <v>0.23928112965340181</v>
      </c>
      <c r="BM26" s="5">
        <v>1.1000000000000001</v>
      </c>
      <c r="BN26" s="5">
        <f t="shared" si="45"/>
        <v>0.56999999999999995</v>
      </c>
      <c r="BO26" s="50"/>
      <c r="BP26" s="48">
        <f t="shared" si="7"/>
        <v>3332</v>
      </c>
      <c r="BQ26" s="51">
        <f t="shared" si="8"/>
        <v>2</v>
      </c>
      <c r="BR26" s="47">
        <f t="shared" si="46"/>
        <v>1066.24</v>
      </c>
      <c r="BS26" s="46">
        <f t="shared" si="9"/>
        <v>8.5</v>
      </c>
      <c r="BT26" s="46">
        <f t="shared" si="47"/>
        <v>2532.3200000000002</v>
      </c>
      <c r="BU26" s="46">
        <f t="shared" si="10"/>
        <v>112.36134139999999</v>
      </c>
      <c r="BV26" s="46">
        <f t="shared" si="11"/>
        <v>76.063296292307697</v>
      </c>
      <c r="BW26" s="46">
        <f t="shared" si="12"/>
        <v>81.338878472400509</v>
      </c>
      <c r="BX26" s="46">
        <f t="shared" si="13"/>
        <v>102.5472539</v>
      </c>
      <c r="BY26" s="46">
        <f t="shared" si="14"/>
        <v>112.36134139999999</v>
      </c>
      <c r="BZ26" s="46">
        <f t="shared" si="48"/>
        <v>129485.20982936</v>
      </c>
      <c r="CA26" s="46">
        <f t="shared" si="48"/>
        <v>87655.342647255398</v>
      </c>
      <c r="CB26" s="46">
        <f t="shared" si="48"/>
        <v>93734.923551594358</v>
      </c>
      <c r="CC26" s="46">
        <f t="shared" si="48"/>
        <v>118175.45539436</v>
      </c>
      <c r="CD26" s="46">
        <f t="shared" si="48"/>
        <v>129485.20982936</v>
      </c>
    </row>
    <row r="27" spans="1:82" s="52" customFormat="1" ht="15" customHeight="1" x14ac:dyDescent="0.35">
      <c r="A27" s="39">
        <v>24</v>
      </c>
      <c r="B27" s="40" t="s">
        <v>82</v>
      </c>
      <c r="C27" s="40" t="s">
        <v>115</v>
      </c>
      <c r="D27" s="41">
        <v>195.6</v>
      </c>
      <c r="E27" s="41">
        <f t="shared" si="16"/>
        <v>1877.7600000000002</v>
      </c>
      <c r="F27" s="41">
        <v>56</v>
      </c>
      <c r="G27" s="42" t="s">
        <v>84</v>
      </c>
      <c r="H27" s="43">
        <v>12</v>
      </c>
      <c r="I27" s="44">
        <v>34.5</v>
      </c>
      <c r="J27" s="41">
        <f t="shared" si="17"/>
        <v>1487.7</v>
      </c>
      <c r="K27" s="42" t="s">
        <v>97</v>
      </c>
      <c r="L27" s="44">
        <v>444.3</v>
      </c>
      <c r="M27" s="44">
        <v>422.1</v>
      </c>
      <c r="N27" s="41">
        <v>195.6</v>
      </c>
      <c r="O27" s="45" t="s">
        <v>98</v>
      </c>
      <c r="P27" s="45" t="s">
        <v>97</v>
      </c>
      <c r="Q27" s="45" t="s">
        <v>94</v>
      </c>
      <c r="R27" s="45" t="s">
        <v>88</v>
      </c>
      <c r="S27" s="46">
        <f t="shared" si="18"/>
        <v>79144.430340780018</v>
      </c>
      <c r="T27" s="46">
        <f t="shared" si="0"/>
        <v>42.148320520609666</v>
      </c>
      <c r="U27" s="47">
        <f t="shared" si="19"/>
        <v>79144.430340780018</v>
      </c>
      <c r="V27" s="47">
        <f t="shared" si="1"/>
        <v>0</v>
      </c>
      <c r="W27" s="47">
        <f t="shared" si="20"/>
        <v>78307.830086951013</v>
      </c>
      <c r="X27" s="47">
        <f t="shared" si="2"/>
        <v>836.60025382900494</v>
      </c>
      <c r="Y27" s="48">
        <f t="shared" si="21"/>
        <v>77499.10564578003</v>
      </c>
      <c r="Z27" s="47">
        <f t="shared" si="3"/>
        <v>1645.3246949999884</v>
      </c>
      <c r="AA27" s="48">
        <f t="shared" si="22"/>
        <v>79144.430340780018</v>
      </c>
      <c r="AB27" s="47">
        <f t="shared" si="4"/>
        <v>0</v>
      </c>
      <c r="AC27" s="47">
        <f t="shared" si="23"/>
        <v>2481.9249488289934</v>
      </c>
      <c r="AD27" s="47">
        <f t="shared" si="24"/>
        <v>76662.505391951025</v>
      </c>
      <c r="AE27" s="47">
        <f t="shared" si="25"/>
        <v>40.826572827172278</v>
      </c>
      <c r="AF27" s="49">
        <f t="shared" si="26"/>
        <v>3.1359439168900716E-2</v>
      </c>
      <c r="AG27" s="47">
        <f>IF(ISBLANK($D27),"",S27*_xlfn.XLOOKUP(Q27,DATA!$B$24:$B$25,DATA!$C$24:$C$25,"error",0,1)/1000)</f>
        <v>31.521643716125869</v>
      </c>
      <c r="AH27" s="47">
        <f>IF(ISBLANK($D27),"",V27*_xlfn.XLOOKUP(Q27,DATA!$B$24:$B$25,DATA!$C$24:$C$25,"error",0,1)/1000)</f>
        <v>0</v>
      </c>
      <c r="AI27" s="47">
        <f>IF(ISBLANK($D27),"",X27*_xlfn.XLOOKUP(Q27,DATA!$B$24:$B$25,DATA!$C$24:$C$25,"error",0,1)/1000)</f>
        <v>0.33320114909501608</v>
      </c>
      <c r="AJ27" s="47">
        <f>IF(ISBLANK($D27),"",Z27*_xlfn.XLOOKUP(Q27,DATA!$B$24:$B$25,DATA!$C$24:$C$25,"error",0,1)/1000)</f>
        <v>0.65529991952459543</v>
      </c>
      <c r="AK27" s="47">
        <f>IF(ISBLANK($D27),"",AB27*_xlfn.XLOOKUP(Q27,DATA!$B$24:$B$25,DATA!$C$24:$C$25,"error",0,1)/1000)</f>
        <v>0</v>
      </c>
      <c r="AL27" s="47">
        <f t="shared" si="5"/>
        <v>0.98850106861961151</v>
      </c>
      <c r="AM27" s="47">
        <f t="shared" si="6"/>
        <v>30.533142647506256</v>
      </c>
      <c r="AN27" s="47">
        <f t="shared" si="27"/>
        <v>1.0747034720456203</v>
      </c>
      <c r="AO27" s="47">
        <f t="shared" si="28"/>
        <v>0</v>
      </c>
      <c r="AP27" s="47">
        <f t="shared" si="29"/>
        <v>1.1360208085811561E-2</v>
      </c>
      <c r="AQ27" s="47">
        <f t="shared" si="30"/>
        <v>2.2341890070409494E-2</v>
      </c>
      <c r="AR27" s="47">
        <f t="shared" si="31"/>
        <v>0</v>
      </c>
      <c r="AS27" s="47">
        <f t="shared" si="32"/>
        <v>3.3702098156221057E-2</v>
      </c>
      <c r="AT27" s="47">
        <f t="shared" si="33"/>
        <v>1.0410013738893993</v>
      </c>
      <c r="AU27" s="47">
        <f t="shared" si="34"/>
        <v>5.844929244138522E-2</v>
      </c>
      <c r="AV27" s="47">
        <f t="shared" si="35"/>
        <v>0</v>
      </c>
      <c r="AW27" s="47">
        <f t="shared" si="36"/>
        <v>6.1784123888491797E-4</v>
      </c>
      <c r="AX27" s="47">
        <f t="shared" si="37"/>
        <v>1.2150957918959919E-3</v>
      </c>
      <c r="AY27" s="47">
        <f t="shared" si="38"/>
        <v>0</v>
      </c>
      <c r="AZ27" s="47">
        <f t="shared" si="39"/>
        <v>1.8329370307809099E-3</v>
      </c>
      <c r="BA27" s="47">
        <f t="shared" si="40"/>
        <v>5.6616355410604308E-2</v>
      </c>
      <c r="BB27" s="23">
        <f>IF(V27&gt;0,J27*DATA!$C$4,0)</f>
        <v>0</v>
      </c>
      <c r="BC27" s="23">
        <f>IF(X27&gt;0,N27*_xlfn.XLOOKUP(Budapest!O27,DATA!$B$5:$B$6,DATA!$C$5:$C$6,"error",0,1),0)</f>
        <v>16626</v>
      </c>
      <c r="BD27" s="23">
        <f>IF(Z27&gt;0,(L27-M27)*DATA!$C$7,"0,00 ")</f>
        <v>3329.9999999999982</v>
      </c>
      <c r="BE27" s="23">
        <f>IF(G27="basement",D27*DATA!$C$8,IF(G27="ground",0,"error"))</f>
        <v>0</v>
      </c>
      <c r="BF27" s="23">
        <f t="shared" si="41"/>
        <v>19956</v>
      </c>
      <c r="BG27" s="23">
        <v>0.25</v>
      </c>
      <c r="BH27" s="23">
        <v>1.1874409182984471</v>
      </c>
      <c r="BI27" s="23">
        <f t="shared" si="42"/>
        <v>0.56999999999999995</v>
      </c>
      <c r="BJ27" s="23">
        <v>0.21</v>
      </c>
      <c r="BK27" s="23">
        <f t="shared" si="43"/>
        <v>0.25</v>
      </c>
      <c r="BL27" s="23">
        <f t="shared" si="44"/>
        <v>0.10900763358778627</v>
      </c>
      <c r="BM27" s="5">
        <v>1.1000000000000001</v>
      </c>
      <c r="BN27" s="5">
        <f t="shared" si="45"/>
        <v>0.56999999999999995</v>
      </c>
      <c r="BO27" s="50"/>
      <c r="BP27" s="48">
        <f t="shared" si="7"/>
        <v>6748.2</v>
      </c>
      <c r="BQ27" s="51">
        <f t="shared" si="8"/>
        <v>12</v>
      </c>
      <c r="BR27" s="47">
        <f t="shared" si="46"/>
        <v>2159.424</v>
      </c>
      <c r="BS27" s="46">
        <f t="shared" si="9"/>
        <v>34.5</v>
      </c>
      <c r="BT27" s="46">
        <f t="shared" si="47"/>
        <v>5398.56</v>
      </c>
      <c r="BU27" s="46">
        <f t="shared" si="10"/>
        <v>68.677915950000013</v>
      </c>
      <c r="BV27" s="46">
        <f t="shared" si="11"/>
        <v>68.677915950000013</v>
      </c>
      <c r="BW27" s="46">
        <f t="shared" si="12"/>
        <v>67.951952522519093</v>
      </c>
      <c r="BX27" s="46">
        <f t="shared" si="13"/>
        <v>67.250178450000021</v>
      </c>
      <c r="BY27" s="46">
        <f t="shared" si="14"/>
        <v>68.677915950000013</v>
      </c>
      <c r="BZ27" s="46">
        <f t="shared" si="48"/>
        <v>79144.430340780018</v>
      </c>
      <c r="CA27" s="46">
        <f t="shared" si="48"/>
        <v>79144.430340780018</v>
      </c>
      <c r="CB27" s="46">
        <f t="shared" si="48"/>
        <v>78307.830086951013</v>
      </c>
      <c r="CC27" s="46">
        <f t="shared" si="48"/>
        <v>77499.10564578003</v>
      </c>
      <c r="CD27" s="46">
        <f t="shared" si="48"/>
        <v>79144.430340780018</v>
      </c>
    </row>
    <row r="28" spans="1:82" s="52" customFormat="1" ht="15" customHeight="1" x14ac:dyDescent="0.35">
      <c r="A28" s="39">
        <v>25</v>
      </c>
      <c r="B28" s="40" t="s">
        <v>82</v>
      </c>
      <c r="C28" s="40" t="s">
        <v>116</v>
      </c>
      <c r="D28" s="41">
        <v>924</v>
      </c>
      <c r="E28" s="41">
        <f t="shared" si="16"/>
        <v>2956.8</v>
      </c>
      <c r="F28" s="41">
        <v>128</v>
      </c>
      <c r="G28" s="42" t="s">
        <v>84</v>
      </c>
      <c r="H28" s="43">
        <v>4</v>
      </c>
      <c r="I28" s="44">
        <v>14.5</v>
      </c>
      <c r="J28" s="41">
        <f t="shared" si="17"/>
        <v>1447.7</v>
      </c>
      <c r="K28" s="42" t="s">
        <v>85</v>
      </c>
      <c r="L28" s="44">
        <v>408.3</v>
      </c>
      <c r="M28" s="44">
        <v>0</v>
      </c>
      <c r="N28" s="41">
        <v>951.72</v>
      </c>
      <c r="O28" s="45" t="s">
        <v>86</v>
      </c>
      <c r="P28" s="45" t="s">
        <v>85</v>
      </c>
      <c r="Q28" s="45" t="s">
        <v>87</v>
      </c>
      <c r="R28" s="45" t="s">
        <v>88</v>
      </c>
      <c r="S28" s="46">
        <f t="shared" si="18"/>
        <v>318262.74076422001</v>
      </c>
      <c r="T28" s="46">
        <f t="shared" si="0"/>
        <v>107.63756113508522</v>
      </c>
      <c r="U28" s="47">
        <f t="shared" si="19"/>
        <v>240784.36471568773</v>
      </c>
      <c r="V28" s="47">
        <f t="shared" si="1"/>
        <v>77478.376048532285</v>
      </c>
      <c r="W28" s="47">
        <f t="shared" si="20"/>
        <v>233994.20882377247</v>
      </c>
      <c r="X28" s="47">
        <f t="shared" si="2"/>
        <v>84268.531940447545</v>
      </c>
      <c r="Y28" s="48">
        <f t="shared" si="21"/>
        <v>288002.1068467201</v>
      </c>
      <c r="Z28" s="47">
        <f t="shared" si="3"/>
        <v>30260.633917499916</v>
      </c>
      <c r="AA28" s="48">
        <f t="shared" si="22"/>
        <v>318262.74076422001</v>
      </c>
      <c r="AB28" s="47">
        <f t="shared" si="4"/>
        <v>0</v>
      </c>
      <c r="AC28" s="47">
        <f t="shared" si="23"/>
        <v>192007.54190647975</v>
      </c>
      <c r="AD28" s="47">
        <f t="shared" si="24"/>
        <v>126255.19885774027</v>
      </c>
      <c r="AE28" s="47">
        <f t="shared" si="25"/>
        <v>42.69994550112969</v>
      </c>
      <c r="AF28" s="49">
        <f t="shared" si="26"/>
        <v>0.60329883870611645</v>
      </c>
      <c r="AG28" s="47">
        <f>IF(ISBLANK($D28),"",S28*_xlfn.XLOOKUP(Q28,DATA!$B$24:$B$25,DATA!$C$24:$C$25,"error",0,1)/1000)</f>
        <v>63.954897756570013</v>
      </c>
      <c r="AH28" s="47">
        <f>IF(ISBLANK($D28),"",V28*_xlfn.XLOOKUP(Q28,DATA!$B$24:$B$25,DATA!$C$24:$C$25,"error",0,1)/1000)</f>
        <v>15.569279666952561</v>
      </c>
      <c r="AI28" s="47">
        <f>IF(ISBLANK($D28),"",X28*_xlfn.XLOOKUP(Q28,DATA!$B$24:$B$25,DATA!$C$24:$C$25,"error",0,1)/1000)</f>
        <v>16.933761493432932</v>
      </c>
      <c r="AJ28" s="47">
        <f>IF(ISBLANK($D28),"",Z28*_xlfn.XLOOKUP(Q28,DATA!$B$24:$B$25,DATA!$C$24:$C$25,"error",0,1)/1000)</f>
        <v>6.0808743857216081</v>
      </c>
      <c r="AK28" s="47">
        <f>IF(ISBLANK($D28),"",AB28*_xlfn.XLOOKUP(Q28,DATA!$B$24:$B$25,DATA!$C$24:$C$25,"error",0,1)/1000)</f>
        <v>0</v>
      </c>
      <c r="AL28" s="47">
        <f t="shared" si="5"/>
        <v>38.5839155461071</v>
      </c>
      <c r="AM28" s="47">
        <f t="shared" si="6"/>
        <v>25.370982210462913</v>
      </c>
      <c r="AN28" s="47">
        <f t="shared" si="27"/>
        <v>4.321694793295185</v>
      </c>
      <c r="AO28" s="47">
        <f t="shared" si="28"/>
        <v>1.0520800944461413</v>
      </c>
      <c r="AP28" s="47">
        <f t="shared" si="29"/>
        <v>1.144283728755608</v>
      </c>
      <c r="AQ28" s="47">
        <f t="shared" si="30"/>
        <v>0.41090962683550614</v>
      </c>
      <c r="AR28" s="47">
        <f t="shared" si="31"/>
        <v>0</v>
      </c>
      <c r="AS28" s="47">
        <f t="shared" si="32"/>
        <v>2.6072734500372552</v>
      </c>
      <c r="AT28" s="47">
        <f t="shared" si="33"/>
        <v>1.7144213432579298</v>
      </c>
      <c r="AU28" s="47">
        <f t="shared" si="34"/>
        <v>0.23504158066495892</v>
      </c>
      <c r="AV28" s="47">
        <f t="shared" si="35"/>
        <v>5.721888754578467E-2</v>
      </c>
      <c r="AW28" s="47">
        <f t="shared" si="36"/>
        <v>6.2233514674191116E-2</v>
      </c>
      <c r="AX28" s="47">
        <f t="shared" si="37"/>
        <v>2.2347910442843948E-2</v>
      </c>
      <c r="AY28" s="47">
        <f t="shared" si="38"/>
        <v>0</v>
      </c>
      <c r="AZ28" s="47">
        <f t="shared" si="39"/>
        <v>0.14180031266281973</v>
      </c>
      <c r="BA28" s="47">
        <f t="shared" si="40"/>
        <v>9.3241268002139194E-2</v>
      </c>
      <c r="BB28" s="23">
        <f>IF(V28&gt;0,J28*DATA!$C$4,0)</f>
        <v>94100.5</v>
      </c>
      <c r="BC28" s="23">
        <f>IF(X28&gt;0,N28*_xlfn.XLOOKUP(Budapest!O28,DATA!$B$5:$B$6,DATA!$C$5:$C$6,"error",0,1),0)</f>
        <v>45682.559999999998</v>
      </c>
      <c r="BD28" s="23">
        <f>IF(Z28&gt;0,(L28-M28)*DATA!$C$7,"0,00 ")</f>
        <v>61245</v>
      </c>
      <c r="BE28" s="23">
        <f>IF(G28="basement",D28*DATA!$C$8,IF(G28="ground",0,"error"))</f>
        <v>0</v>
      </c>
      <c r="BF28" s="23">
        <f t="shared" si="41"/>
        <v>201028.06</v>
      </c>
      <c r="BG28" s="23">
        <v>1.48</v>
      </c>
      <c r="BH28" s="23">
        <v>2.8499999999999996</v>
      </c>
      <c r="BI28" s="23">
        <f t="shared" si="42"/>
        <v>0.56999999999999995</v>
      </c>
      <c r="BJ28" s="23">
        <v>2.33</v>
      </c>
      <c r="BK28" s="23">
        <f t="shared" si="43"/>
        <v>0.21630769230769231</v>
      </c>
      <c r="BL28" s="23">
        <f t="shared" si="44"/>
        <v>0.23928112965340181</v>
      </c>
      <c r="BM28" s="5">
        <v>1.1000000000000001</v>
      </c>
      <c r="BN28" s="5">
        <f t="shared" si="45"/>
        <v>0.56999999999999995</v>
      </c>
      <c r="BO28" s="50"/>
      <c r="BP28" s="48">
        <f t="shared" si="7"/>
        <v>13398</v>
      </c>
      <c r="BQ28" s="51">
        <f t="shared" si="8"/>
        <v>4</v>
      </c>
      <c r="BR28" s="47">
        <f t="shared" si="46"/>
        <v>4287.3599999999997</v>
      </c>
      <c r="BS28" s="46">
        <f t="shared" si="9"/>
        <v>14.5</v>
      </c>
      <c r="BT28" s="46">
        <f t="shared" si="47"/>
        <v>10718.400000000001</v>
      </c>
      <c r="BU28" s="46">
        <f t="shared" si="10"/>
        <v>276.17384655000001</v>
      </c>
      <c r="BV28" s="46">
        <f t="shared" si="11"/>
        <v>208.94165629615387</v>
      </c>
      <c r="BW28" s="46">
        <f t="shared" si="12"/>
        <v>203.04946964922982</v>
      </c>
      <c r="BX28" s="46">
        <f t="shared" si="13"/>
        <v>249.91505280000004</v>
      </c>
      <c r="BY28" s="46">
        <f t="shared" si="14"/>
        <v>276.17384655000001</v>
      </c>
      <c r="BZ28" s="46">
        <f t="shared" si="48"/>
        <v>318262.74076422001</v>
      </c>
      <c r="CA28" s="46">
        <f t="shared" si="48"/>
        <v>240784.36471568773</v>
      </c>
      <c r="CB28" s="46">
        <f t="shared" si="48"/>
        <v>233994.20882377247</v>
      </c>
      <c r="CC28" s="46">
        <f t="shared" si="48"/>
        <v>288002.1068467201</v>
      </c>
      <c r="CD28" s="46">
        <f t="shared" si="48"/>
        <v>318262.74076422001</v>
      </c>
    </row>
    <row r="29" spans="1:82" s="52" customFormat="1" ht="15" customHeight="1" x14ac:dyDescent="0.35">
      <c r="A29" s="39">
        <v>26</v>
      </c>
      <c r="B29" s="40" t="s">
        <v>82</v>
      </c>
      <c r="C29" s="40" t="s">
        <v>117</v>
      </c>
      <c r="D29" s="41">
        <v>338.5</v>
      </c>
      <c r="E29" s="41">
        <f t="shared" si="16"/>
        <v>541.6</v>
      </c>
      <c r="F29" s="41">
        <v>57</v>
      </c>
      <c r="G29" s="42" t="s">
        <v>84</v>
      </c>
      <c r="H29" s="43">
        <v>2</v>
      </c>
      <c r="I29" s="44">
        <v>8.5</v>
      </c>
      <c r="J29" s="41">
        <f t="shared" si="17"/>
        <v>363.3</v>
      </c>
      <c r="K29" s="42" t="s">
        <v>85</v>
      </c>
      <c r="L29" s="44">
        <v>121.2</v>
      </c>
      <c r="M29" s="44">
        <v>0</v>
      </c>
      <c r="N29" s="41">
        <v>348.65500000000003</v>
      </c>
      <c r="O29" s="45" t="s">
        <v>86</v>
      </c>
      <c r="P29" s="45" t="s">
        <v>85</v>
      </c>
      <c r="Q29" s="45" t="s">
        <v>87</v>
      </c>
      <c r="R29" s="45" t="s">
        <v>88</v>
      </c>
      <c r="S29" s="46">
        <f t="shared" si="18"/>
        <v>90767.081326705011</v>
      </c>
      <c r="T29" s="46">
        <f t="shared" si="0"/>
        <v>167.59062283365031</v>
      </c>
      <c r="U29" s="47">
        <f t="shared" si="19"/>
        <v>71323.899715575782</v>
      </c>
      <c r="V29" s="47">
        <f t="shared" si="1"/>
        <v>19443.181611129228</v>
      </c>
      <c r="W29" s="47">
        <f t="shared" si="20"/>
        <v>59895.979528175238</v>
      </c>
      <c r="X29" s="47">
        <f t="shared" si="2"/>
        <v>30871.101798529773</v>
      </c>
      <c r="Y29" s="48">
        <f t="shared" si="21"/>
        <v>81784.497856705013</v>
      </c>
      <c r="Z29" s="47">
        <f t="shared" si="3"/>
        <v>8982.5834699999978</v>
      </c>
      <c r="AA29" s="48">
        <f t="shared" si="22"/>
        <v>90767.081326705011</v>
      </c>
      <c r="AB29" s="47">
        <f t="shared" si="4"/>
        <v>0</v>
      </c>
      <c r="AC29" s="47">
        <f t="shared" si="23"/>
        <v>59296.866879658999</v>
      </c>
      <c r="AD29" s="47">
        <f t="shared" si="24"/>
        <v>31470.214447046012</v>
      </c>
      <c r="AE29" s="47">
        <f t="shared" si="25"/>
        <v>58.106008949494111</v>
      </c>
      <c r="AF29" s="49">
        <f t="shared" si="26"/>
        <v>0.65328603732698176</v>
      </c>
      <c r="AG29" s="47">
        <f>IF(ISBLANK($D29),"",S29*_xlfn.XLOOKUP(Q29,DATA!$B$24:$B$25,DATA!$C$24:$C$25,"error",0,1)/1000)</f>
        <v>18.23964499260137</v>
      </c>
      <c r="AH29" s="47">
        <f>IF(ISBLANK($D29),"",V29*_xlfn.XLOOKUP(Q29,DATA!$B$24:$B$25,DATA!$C$24:$C$25,"error",0,1)/1000)</f>
        <v>3.907107344756418</v>
      </c>
      <c r="AI29" s="47">
        <f>IF(ISBLANK($D29),"",X29*_xlfn.XLOOKUP(Q29,DATA!$B$24:$B$25,DATA!$C$24:$C$25,"error",0,1)/1000)</f>
        <v>6.2035479064145571</v>
      </c>
      <c r="AJ29" s="47">
        <f>IF(ISBLANK($D29),"",Z29*_xlfn.XLOOKUP(Q29,DATA!$B$24:$B$25,DATA!$C$24:$C$25,"error",0,1)/1000)</f>
        <v>1.8050501482964993</v>
      </c>
      <c r="AK29" s="47">
        <f>IF(ISBLANK($D29),"",AB29*_xlfn.XLOOKUP(Q29,DATA!$B$24:$B$25,DATA!$C$24:$C$25,"error",0,1)/1000)</f>
        <v>0</v>
      </c>
      <c r="AL29" s="47">
        <f t="shared" si="5"/>
        <v>11.915705399467475</v>
      </c>
      <c r="AM29" s="47">
        <f t="shared" si="6"/>
        <v>6.3239395931338951</v>
      </c>
      <c r="AN29" s="47">
        <f t="shared" si="27"/>
        <v>1.2325276337101208</v>
      </c>
      <c r="AO29" s="47">
        <f t="shared" si="28"/>
        <v>0.26401927078281628</v>
      </c>
      <c r="AP29" s="47">
        <f t="shared" si="29"/>
        <v>0.41919917985256883</v>
      </c>
      <c r="AQ29" s="47">
        <f t="shared" si="30"/>
        <v>0.12197464308710132</v>
      </c>
      <c r="AR29" s="47">
        <f t="shared" si="31"/>
        <v>0</v>
      </c>
      <c r="AS29" s="47">
        <f t="shared" si="32"/>
        <v>0.80519309372248637</v>
      </c>
      <c r="AT29" s="47">
        <f t="shared" si="33"/>
        <v>0.42733453998763438</v>
      </c>
      <c r="AU29" s="47">
        <f t="shared" si="34"/>
        <v>6.7032786232362057E-2</v>
      </c>
      <c r="AV29" s="47">
        <f t="shared" si="35"/>
        <v>1.4359067379556242E-2</v>
      </c>
      <c r="AW29" s="47">
        <f t="shared" si="36"/>
        <v>2.2798749693954224E-2</v>
      </c>
      <c r="AX29" s="47">
        <f t="shared" si="37"/>
        <v>6.6337662152160014E-3</v>
      </c>
      <c r="AY29" s="47">
        <f t="shared" si="38"/>
        <v>0</v>
      </c>
      <c r="AZ29" s="47">
        <f t="shared" si="39"/>
        <v>4.3791583288726468E-2</v>
      </c>
      <c r="BA29" s="47">
        <f t="shared" si="40"/>
        <v>2.3241202943635589E-2</v>
      </c>
      <c r="BB29" s="23">
        <f>IF(V29&gt;0,J29*DATA!$C$4,0)</f>
        <v>23614.5</v>
      </c>
      <c r="BC29" s="23">
        <f>IF(X29&gt;0,N29*_xlfn.XLOOKUP(Budapest!O29,DATA!$B$5:$B$6,DATA!$C$5:$C$6,"error",0,1),0)</f>
        <v>16735.440000000002</v>
      </c>
      <c r="BD29" s="23">
        <f>IF(Z29&gt;0,(L29-M29)*DATA!$C$7,"0,00 ")</f>
        <v>18180</v>
      </c>
      <c r="BE29" s="23">
        <f>IF(G29="basement",D29*DATA!$C$8,IF(G29="ground",0,"error"))</f>
        <v>0</v>
      </c>
      <c r="BF29" s="23">
        <f t="shared" si="41"/>
        <v>58529.94</v>
      </c>
      <c r="BG29" s="23">
        <v>1.48</v>
      </c>
      <c r="BH29" s="23">
        <v>2.85</v>
      </c>
      <c r="BI29" s="23">
        <f t="shared" si="42"/>
        <v>0.56999999999999995</v>
      </c>
      <c r="BJ29" s="23">
        <v>2.33</v>
      </c>
      <c r="BK29" s="23">
        <f t="shared" si="43"/>
        <v>0.21630769230769231</v>
      </c>
      <c r="BL29" s="23">
        <f t="shared" si="44"/>
        <v>0.23928112965340181</v>
      </c>
      <c r="BM29" s="5">
        <v>1.1000000000000001</v>
      </c>
      <c r="BN29" s="5">
        <f t="shared" si="45"/>
        <v>0.56999999999999995</v>
      </c>
      <c r="BO29" s="50"/>
      <c r="BP29" s="48">
        <f t="shared" si="7"/>
        <v>2877.25</v>
      </c>
      <c r="BQ29" s="51">
        <f t="shared" si="8"/>
        <v>2</v>
      </c>
      <c r="BR29" s="47">
        <f t="shared" si="46"/>
        <v>920.72</v>
      </c>
      <c r="BS29" s="46">
        <f t="shared" si="9"/>
        <v>8.5</v>
      </c>
      <c r="BT29" s="46">
        <f t="shared" si="47"/>
        <v>2186.71</v>
      </c>
      <c r="BU29" s="46">
        <f t="shared" si="10"/>
        <v>78.763520762500008</v>
      </c>
      <c r="BV29" s="46">
        <f t="shared" si="11"/>
        <v>61.891617247115391</v>
      </c>
      <c r="BW29" s="46">
        <f t="shared" si="12"/>
        <v>51.974990913029529</v>
      </c>
      <c r="BX29" s="46">
        <f t="shared" si="13"/>
        <v>70.96884576250001</v>
      </c>
      <c r="BY29" s="46">
        <f t="shared" si="14"/>
        <v>78.763520762500008</v>
      </c>
      <c r="BZ29" s="46">
        <f t="shared" si="48"/>
        <v>90767.081326705011</v>
      </c>
      <c r="CA29" s="46">
        <f t="shared" si="48"/>
        <v>71323.899715575782</v>
      </c>
      <c r="CB29" s="46">
        <f t="shared" si="48"/>
        <v>59895.979528175238</v>
      </c>
      <c r="CC29" s="46">
        <f t="shared" si="48"/>
        <v>81784.497856705013</v>
      </c>
      <c r="CD29" s="46">
        <f t="shared" si="48"/>
        <v>90767.081326705011</v>
      </c>
    </row>
    <row r="30" spans="1:82" s="52" customFormat="1" ht="15" customHeight="1" x14ac:dyDescent="0.35">
      <c r="A30" s="39">
        <v>27</v>
      </c>
      <c r="B30" s="40" t="s">
        <v>82</v>
      </c>
      <c r="C30" s="40" t="s">
        <v>118</v>
      </c>
      <c r="D30" s="41">
        <v>1035</v>
      </c>
      <c r="E30" s="41">
        <f t="shared" si="16"/>
        <v>3312</v>
      </c>
      <c r="F30" s="41">
        <v>136</v>
      </c>
      <c r="G30" s="42" t="s">
        <v>84</v>
      </c>
      <c r="H30" s="43">
        <v>4</v>
      </c>
      <c r="I30" s="44">
        <v>14.5</v>
      </c>
      <c r="J30" s="41">
        <f t="shared" si="17"/>
        <v>1518.4</v>
      </c>
      <c r="K30" s="42" t="s">
        <v>85</v>
      </c>
      <c r="L30" s="44">
        <v>453.6</v>
      </c>
      <c r="M30" s="44">
        <v>4.5</v>
      </c>
      <c r="N30" s="41">
        <v>1066.05</v>
      </c>
      <c r="O30" s="45" t="s">
        <v>86</v>
      </c>
      <c r="P30" s="45" t="s">
        <v>85</v>
      </c>
      <c r="Q30" s="45" t="s">
        <v>87</v>
      </c>
      <c r="R30" s="45" t="s">
        <v>88</v>
      </c>
      <c r="S30" s="46">
        <f t="shared" si="18"/>
        <v>349240.35569745</v>
      </c>
      <c r="T30" s="46">
        <f t="shared" si="0"/>
        <v>105.44696729995471</v>
      </c>
      <c r="U30" s="47">
        <f t="shared" si="19"/>
        <v>267978.23910417006</v>
      </c>
      <c r="V30" s="47">
        <f t="shared" si="1"/>
        <v>81262.116593279934</v>
      </c>
      <c r="W30" s="47">
        <f t="shared" si="20"/>
        <v>254848.65595896164</v>
      </c>
      <c r="X30" s="47">
        <f t="shared" si="2"/>
        <v>94391.699738488358</v>
      </c>
      <c r="Y30" s="48">
        <f t="shared" si="21"/>
        <v>315955.88179995003</v>
      </c>
      <c r="Z30" s="47">
        <f t="shared" si="3"/>
        <v>33284.473897499964</v>
      </c>
      <c r="AA30" s="48">
        <f t="shared" si="22"/>
        <v>349240.35569745</v>
      </c>
      <c r="AB30" s="47">
        <f t="shared" si="4"/>
        <v>0</v>
      </c>
      <c r="AC30" s="47">
        <f t="shared" si="23"/>
        <v>208938.29022926826</v>
      </c>
      <c r="AD30" s="47">
        <f t="shared" si="24"/>
        <v>140302.06546818174</v>
      </c>
      <c r="AE30" s="47">
        <f t="shared" si="25"/>
        <v>42.361734742808494</v>
      </c>
      <c r="AF30" s="49">
        <f t="shared" si="26"/>
        <v>0.59826502527752934</v>
      </c>
      <c r="AG30" s="47">
        <f>IF(ISBLANK($D30),"",S30*_xlfn.XLOOKUP(Q30,DATA!$B$24:$B$25,DATA!$C$24:$C$25,"error",0,1)/1000)</f>
        <v>70.17984947740257</v>
      </c>
      <c r="AH30" s="47">
        <f>IF(ISBLANK($D30),"",V30*_xlfn.XLOOKUP(Q30,DATA!$B$24:$B$25,DATA!$C$24:$C$25,"error",0,1)/1000)</f>
        <v>16.329622329419603</v>
      </c>
      <c r="AI30" s="47">
        <f>IF(ISBLANK($D30),"",X30*_xlfn.XLOOKUP(Q30,DATA!$B$24:$B$25,DATA!$C$24:$C$25,"error",0,1)/1000)</f>
        <v>18.968012062449233</v>
      </c>
      <c r="AJ30" s="47">
        <f>IF(ISBLANK($D30),"",Z30*_xlfn.XLOOKUP(Q30,DATA!$B$24:$B$25,DATA!$C$24:$C$25,"error",0,1)/1000)</f>
        <v>6.6885150297026179</v>
      </c>
      <c r="AK30" s="47">
        <f>IF(ISBLANK($D30),"",AB30*_xlfn.XLOOKUP(Q30,DATA!$B$24:$B$25,DATA!$C$24:$C$25,"error",0,1)/1000)</f>
        <v>0</v>
      </c>
      <c r="AL30" s="47">
        <f t="shared" si="5"/>
        <v>41.986149421571454</v>
      </c>
      <c r="AM30" s="47">
        <f t="shared" si="6"/>
        <v>28.193700055831115</v>
      </c>
      <c r="AN30" s="47">
        <f t="shared" si="27"/>
        <v>4.7423403166894014</v>
      </c>
      <c r="AO30" s="47">
        <f t="shared" si="28"/>
        <v>1.1034595671803689</v>
      </c>
      <c r="AP30" s="47">
        <f t="shared" si="29"/>
        <v>1.2817463844827435</v>
      </c>
      <c r="AQ30" s="47">
        <f t="shared" si="30"/>
        <v>0.45197039777571912</v>
      </c>
      <c r="AR30" s="47">
        <f t="shared" si="31"/>
        <v>0</v>
      </c>
      <c r="AS30" s="47">
        <f t="shared" si="32"/>
        <v>2.8371763494388316</v>
      </c>
      <c r="AT30" s="47">
        <f t="shared" si="33"/>
        <v>1.9051639672505698</v>
      </c>
      <c r="AU30" s="47">
        <f t="shared" si="34"/>
        <v>0.25791899183050543</v>
      </c>
      <c r="AV30" s="47">
        <f t="shared" si="35"/>
        <v>6.0013233991517159E-2</v>
      </c>
      <c r="AW30" s="47">
        <f t="shared" si="36"/>
        <v>6.9709618709727084E-2</v>
      </c>
      <c r="AX30" s="47">
        <f t="shared" si="37"/>
        <v>2.4581059465787983E-2</v>
      </c>
      <c r="AY30" s="47">
        <f t="shared" si="38"/>
        <v>0</v>
      </c>
      <c r="AZ30" s="47">
        <f t="shared" si="39"/>
        <v>0.15430391216703224</v>
      </c>
      <c r="BA30" s="47">
        <f t="shared" si="40"/>
        <v>0.10361507966347319</v>
      </c>
      <c r="BB30" s="23">
        <f>IF(V30&gt;0,J30*DATA!$C$4,0)</f>
        <v>98696</v>
      </c>
      <c r="BC30" s="23">
        <f>IF(X30&gt;0,N30*_xlfn.XLOOKUP(Budapest!O30,DATA!$B$5:$B$6,DATA!$C$5:$C$6,"error",0,1),0)</f>
        <v>51170.399999999994</v>
      </c>
      <c r="BD30" s="23">
        <f>IF(Z30&gt;0,(L30-M30)*DATA!$C$7,"0,00 ")</f>
        <v>67365</v>
      </c>
      <c r="BE30" s="23">
        <f>IF(G30="basement",D30*DATA!$C$8,IF(G30="ground",0,"error"))</f>
        <v>0</v>
      </c>
      <c r="BF30" s="23">
        <f t="shared" si="41"/>
        <v>217231.4</v>
      </c>
      <c r="BG30" s="23">
        <v>1.48</v>
      </c>
      <c r="BH30" s="23">
        <v>2.8326388888888894</v>
      </c>
      <c r="BI30" s="23">
        <f t="shared" si="42"/>
        <v>0.56999999999999995</v>
      </c>
      <c r="BJ30" s="23">
        <v>2.33</v>
      </c>
      <c r="BK30" s="23">
        <f t="shared" si="43"/>
        <v>0.21630769230769231</v>
      </c>
      <c r="BL30" s="23">
        <f t="shared" si="44"/>
        <v>0.23928112965340181</v>
      </c>
      <c r="BM30" s="5">
        <v>1.1000000000000001</v>
      </c>
      <c r="BN30" s="5">
        <f t="shared" si="45"/>
        <v>0.56999999999999995</v>
      </c>
      <c r="BO30" s="50"/>
      <c r="BP30" s="48">
        <f t="shared" si="7"/>
        <v>15007.5</v>
      </c>
      <c r="BQ30" s="51">
        <f t="shared" si="8"/>
        <v>4</v>
      </c>
      <c r="BR30" s="47">
        <f t="shared" si="46"/>
        <v>4802.4000000000005</v>
      </c>
      <c r="BS30" s="46">
        <f t="shared" si="9"/>
        <v>14.5</v>
      </c>
      <c r="BT30" s="46">
        <f t="shared" si="47"/>
        <v>12006</v>
      </c>
      <c r="BU30" s="46">
        <f t="shared" si="10"/>
        <v>303.05480362499998</v>
      </c>
      <c r="BV30" s="46">
        <f t="shared" si="11"/>
        <v>232.53925642500002</v>
      </c>
      <c r="BW30" s="46">
        <f t="shared" si="12"/>
        <v>221.14600482381258</v>
      </c>
      <c r="BX30" s="46">
        <f t="shared" si="13"/>
        <v>274.172059875</v>
      </c>
      <c r="BY30" s="46">
        <f t="shared" si="14"/>
        <v>303.05480362499998</v>
      </c>
      <c r="BZ30" s="46">
        <f t="shared" si="48"/>
        <v>349240.35569745</v>
      </c>
      <c r="CA30" s="46">
        <f t="shared" si="48"/>
        <v>267978.23910417006</v>
      </c>
      <c r="CB30" s="46">
        <f t="shared" si="48"/>
        <v>254848.65595896164</v>
      </c>
      <c r="CC30" s="46">
        <f t="shared" si="48"/>
        <v>315955.88179995003</v>
      </c>
      <c r="CD30" s="46">
        <f t="shared" si="48"/>
        <v>349240.35569745</v>
      </c>
    </row>
    <row r="31" spans="1:82" s="52" customFormat="1" ht="15" customHeight="1" x14ac:dyDescent="0.35">
      <c r="A31" s="39">
        <v>28</v>
      </c>
      <c r="B31" s="40" t="s">
        <v>82</v>
      </c>
      <c r="C31" s="40" t="s">
        <v>119</v>
      </c>
      <c r="D31" s="41">
        <v>775</v>
      </c>
      <c r="E31" s="41">
        <f t="shared" si="16"/>
        <v>3720</v>
      </c>
      <c r="F31" s="41">
        <v>112</v>
      </c>
      <c r="G31" s="42" t="s">
        <v>84</v>
      </c>
      <c r="H31" s="43">
        <v>6</v>
      </c>
      <c r="I31" s="44">
        <v>20.5</v>
      </c>
      <c r="J31" s="41">
        <f t="shared" si="17"/>
        <v>1813.8</v>
      </c>
      <c r="K31" s="42" t="s">
        <v>85</v>
      </c>
      <c r="L31" s="44">
        <v>482.2</v>
      </c>
      <c r="M31" s="44">
        <v>432</v>
      </c>
      <c r="N31" s="41">
        <v>798.25</v>
      </c>
      <c r="O31" s="45" t="s">
        <v>86</v>
      </c>
      <c r="P31" s="45" t="s">
        <v>97</v>
      </c>
      <c r="Q31" s="45" t="s">
        <v>87</v>
      </c>
      <c r="R31" s="45" t="s">
        <v>88</v>
      </c>
      <c r="S31" s="46">
        <f t="shared" si="18"/>
        <v>243545.44246130003</v>
      </c>
      <c r="T31" s="46">
        <f t="shared" si="0"/>
        <v>65.469204962715068</v>
      </c>
      <c r="U31" s="47">
        <f t="shared" si="19"/>
        <v>146474.0336909554</v>
      </c>
      <c r="V31" s="47">
        <f t="shared" si="1"/>
        <v>97071.408770344628</v>
      </c>
      <c r="W31" s="47">
        <f t="shared" si="20"/>
        <v>240183.32191395073</v>
      </c>
      <c r="X31" s="47">
        <f t="shared" si="2"/>
        <v>3362.1205473493028</v>
      </c>
      <c r="Y31" s="48">
        <f t="shared" si="21"/>
        <v>239824.93346630005</v>
      </c>
      <c r="Z31" s="47">
        <f t="shared" si="3"/>
        <v>3720.508994999982</v>
      </c>
      <c r="AA31" s="48">
        <f t="shared" si="22"/>
        <v>243545.44246130003</v>
      </c>
      <c r="AB31" s="47">
        <f t="shared" si="4"/>
        <v>0</v>
      </c>
      <c r="AC31" s="47">
        <f t="shared" si="23"/>
        <v>104154.03831269391</v>
      </c>
      <c r="AD31" s="47">
        <f t="shared" si="24"/>
        <v>139391.40414860612</v>
      </c>
      <c r="AE31" s="47">
        <f t="shared" si="25"/>
        <v>37.470807566829599</v>
      </c>
      <c r="AF31" s="49">
        <f t="shared" si="26"/>
        <v>0.42765751335808411</v>
      </c>
      <c r="AG31" s="47">
        <f>IF(ISBLANK($D31),"",S31*_xlfn.XLOOKUP(Q31,DATA!$B$24:$B$25,DATA!$C$24:$C$25,"error",0,1)/1000)</f>
        <v>48.940456662598244</v>
      </c>
      <c r="AH31" s="47">
        <f>IF(ISBLANK($D31),"",V31*_xlfn.XLOOKUP(Q31,DATA!$B$24:$B$25,DATA!$C$24:$C$25,"error",0,1)/1000)</f>
        <v>19.506499592400754</v>
      </c>
      <c r="AI31" s="47">
        <f>IF(ISBLANK($D31),"",X31*_xlfn.XLOOKUP(Q31,DATA!$B$24:$B$25,DATA!$C$24:$C$25,"error",0,1)/1000)</f>
        <v>0.67561812398984233</v>
      </c>
      <c r="AJ31" s="47">
        <f>IF(ISBLANK($D31),"",Z31*_xlfn.XLOOKUP(Q31,DATA!$B$24:$B$25,DATA!$C$24:$C$25,"error",0,1)/1000)</f>
        <v>0.74763628254524628</v>
      </c>
      <c r="AK31" s="47">
        <f>IF(ISBLANK($D31),"",AB31*_xlfn.XLOOKUP(Q31,DATA!$B$24:$B$25,DATA!$C$24:$C$25,"error",0,1)/1000)</f>
        <v>0</v>
      </c>
      <c r="AL31" s="47">
        <f t="shared" si="5"/>
        <v>20.929753998935844</v>
      </c>
      <c r="AM31" s="47">
        <f t="shared" si="6"/>
        <v>28.0107026636624</v>
      </c>
      <c r="AN31" s="47">
        <f t="shared" si="27"/>
        <v>3.3071074172503345</v>
      </c>
      <c r="AO31" s="47">
        <f t="shared" si="28"/>
        <v>1.3181341958322939</v>
      </c>
      <c r="AP31" s="47">
        <f t="shared" si="29"/>
        <v>4.5654288117485314E-2</v>
      </c>
      <c r="AQ31" s="47">
        <f t="shared" si="30"/>
        <v>5.0520850519574736E-2</v>
      </c>
      <c r="AR31" s="47">
        <f t="shared" si="31"/>
        <v>0</v>
      </c>
      <c r="AS31" s="47">
        <f t="shared" si="32"/>
        <v>1.4143093344693538</v>
      </c>
      <c r="AT31" s="47">
        <f t="shared" si="33"/>
        <v>1.8927980827809807</v>
      </c>
      <c r="AU31" s="47">
        <f t="shared" si="34"/>
        <v>0.17986178847827675</v>
      </c>
      <c r="AV31" s="47">
        <f t="shared" si="35"/>
        <v>7.1688622111310538E-2</v>
      </c>
      <c r="AW31" s="47">
        <f t="shared" si="36"/>
        <v>2.4829740545109949E-3</v>
      </c>
      <c r="AX31" s="47">
        <f t="shared" si="37"/>
        <v>2.7476490429359877E-3</v>
      </c>
      <c r="AY31" s="47">
        <f t="shared" si="38"/>
        <v>0</v>
      </c>
      <c r="AZ31" s="47">
        <f t="shared" si="39"/>
        <v>7.6919245208757522E-2</v>
      </c>
      <c r="BA31" s="47">
        <f t="shared" si="40"/>
        <v>0.10294254326951922</v>
      </c>
      <c r="BB31" s="23">
        <f>IF(V31&gt;0,J31*DATA!$C$4,0)</f>
        <v>117897</v>
      </c>
      <c r="BC31" s="23">
        <f>IF(X31&gt;0,N31*_xlfn.XLOOKUP(Budapest!O31,DATA!$B$5:$B$6,DATA!$C$5:$C$6,"error",0,1),0)</f>
        <v>38316</v>
      </c>
      <c r="BD31" s="23">
        <f>IF(Z31&gt;0,(L31-M31)*DATA!$C$7,"0,00 ")</f>
        <v>7529.9999999999982</v>
      </c>
      <c r="BE31" s="23">
        <f>IF(G31="basement",D31*DATA!$C$8,IF(G31="ground",0,"error"))</f>
        <v>0</v>
      </c>
      <c r="BF31" s="23">
        <f t="shared" si="41"/>
        <v>163743</v>
      </c>
      <c r="BG31" s="23">
        <v>1.48</v>
      </c>
      <c r="BH31" s="23">
        <v>1.2821858150145169</v>
      </c>
      <c r="BI31" s="23">
        <f t="shared" si="42"/>
        <v>0.56999999999999995</v>
      </c>
      <c r="BJ31" s="23">
        <v>0.22</v>
      </c>
      <c r="BK31" s="23">
        <f t="shared" si="43"/>
        <v>0.21630769230769231</v>
      </c>
      <c r="BL31" s="23">
        <f t="shared" si="44"/>
        <v>0.12054794520547943</v>
      </c>
      <c r="BM31" s="5">
        <v>1.1000000000000001</v>
      </c>
      <c r="BN31" s="5">
        <f t="shared" si="45"/>
        <v>0.56999999999999995</v>
      </c>
      <c r="BO31" s="50"/>
      <c r="BP31" s="48">
        <f t="shared" si="7"/>
        <v>15887.5</v>
      </c>
      <c r="BQ31" s="51">
        <f t="shared" si="8"/>
        <v>6</v>
      </c>
      <c r="BR31" s="47">
        <f t="shared" si="46"/>
        <v>5084</v>
      </c>
      <c r="BS31" s="46">
        <f t="shared" si="9"/>
        <v>20.5</v>
      </c>
      <c r="BT31" s="46">
        <f t="shared" si="47"/>
        <v>12710</v>
      </c>
      <c r="BU31" s="46">
        <f t="shared" si="10"/>
        <v>211.33759325</v>
      </c>
      <c r="BV31" s="46">
        <f t="shared" si="11"/>
        <v>127.1034655423077</v>
      </c>
      <c r="BW31" s="46">
        <f t="shared" si="12"/>
        <v>208.42009884931508</v>
      </c>
      <c r="BX31" s="46">
        <f t="shared" si="13"/>
        <v>208.10910575000003</v>
      </c>
      <c r="BY31" s="46">
        <f t="shared" si="14"/>
        <v>211.33759325</v>
      </c>
      <c r="BZ31" s="46">
        <f t="shared" si="48"/>
        <v>243545.44246130003</v>
      </c>
      <c r="CA31" s="46">
        <f t="shared" si="48"/>
        <v>146474.0336909554</v>
      </c>
      <c r="CB31" s="46">
        <f t="shared" si="48"/>
        <v>240183.32191395073</v>
      </c>
      <c r="CC31" s="46">
        <f t="shared" si="48"/>
        <v>239824.93346630005</v>
      </c>
      <c r="CD31" s="46">
        <f t="shared" si="48"/>
        <v>243545.44246130003</v>
      </c>
    </row>
    <row r="32" spans="1:82" s="52" customFormat="1" ht="15" customHeight="1" x14ac:dyDescent="0.35">
      <c r="A32" s="39">
        <v>29</v>
      </c>
      <c r="B32" s="40" t="s">
        <v>82</v>
      </c>
      <c r="C32" s="40" t="s">
        <v>120</v>
      </c>
      <c r="D32" s="41">
        <v>700.4</v>
      </c>
      <c r="E32" s="41">
        <f t="shared" si="16"/>
        <v>2241.2800000000002</v>
      </c>
      <c r="F32" s="41">
        <v>106</v>
      </c>
      <c r="G32" s="42" t="s">
        <v>84</v>
      </c>
      <c r="H32" s="43">
        <v>4</v>
      </c>
      <c r="I32" s="44">
        <v>14.5</v>
      </c>
      <c r="J32" s="41">
        <f t="shared" si="17"/>
        <v>1260.4000000000001</v>
      </c>
      <c r="K32" s="42" t="s">
        <v>85</v>
      </c>
      <c r="L32" s="44">
        <v>276.60000000000002</v>
      </c>
      <c r="M32" s="44">
        <v>13.8</v>
      </c>
      <c r="N32" s="41">
        <v>721.41200000000003</v>
      </c>
      <c r="O32" s="45" t="s">
        <v>86</v>
      </c>
      <c r="P32" s="45" t="s">
        <v>85</v>
      </c>
      <c r="Q32" s="45" t="s">
        <v>87</v>
      </c>
      <c r="R32" s="45" t="s">
        <v>88</v>
      </c>
      <c r="S32" s="46">
        <f t="shared" si="18"/>
        <v>246471.35907209205</v>
      </c>
      <c r="T32" s="46">
        <f t="shared" si="0"/>
        <v>109.96901729016099</v>
      </c>
      <c r="U32" s="47">
        <f t="shared" si="19"/>
        <v>179016.95196318126</v>
      </c>
      <c r="V32" s="47">
        <f t="shared" si="1"/>
        <v>67454.407108910789</v>
      </c>
      <c r="W32" s="47">
        <f t="shared" si="20"/>
        <v>182595.0822635536</v>
      </c>
      <c r="X32" s="47">
        <f t="shared" si="2"/>
        <v>63876.276808538445</v>
      </c>
      <c r="Y32" s="48">
        <f t="shared" si="21"/>
        <v>226994.27214209206</v>
      </c>
      <c r="Z32" s="47">
        <f t="shared" si="3"/>
        <v>19477.08692999999</v>
      </c>
      <c r="AA32" s="48">
        <f t="shared" si="22"/>
        <v>246471.35907209205</v>
      </c>
      <c r="AB32" s="47">
        <f t="shared" si="4"/>
        <v>0</v>
      </c>
      <c r="AC32" s="47">
        <f t="shared" si="23"/>
        <v>150807.77084744922</v>
      </c>
      <c r="AD32" s="47">
        <f t="shared" si="24"/>
        <v>95663.588224642823</v>
      </c>
      <c r="AE32" s="47">
        <f t="shared" si="25"/>
        <v>42.682568989435865</v>
      </c>
      <c r="AF32" s="49">
        <f t="shared" si="26"/>
        <v>0.61186732371341557</v>
      </c>
      <c r="AG32" s="47">
        <f>IF(ISBLANK($D32),"",S32*_xlfn.XLOOKUP(Q32,DATA!$B$24:$B$25,DATA!$C$24:$C$25,"error",0,1)/1000)</f>
        <v>49.528419605536897</v>
      </c>
      <c r="AH32" s="47">
        <f>IF(ISBLANK($D32),"",V32*_xlfn.XLOOKUP(Q32,DATA!$B$24:$B$25,DATA!$C$24:$C$25,"error",0,1)/1000)</f>
        <v>13.554963108535624</v>
      </c>
      <c r="AI32" s="47">
        <f>IF(ISBLANK($D32),"",X32*_xlfn.XLOOKUP(Q32,DATA!$B$24:$B$25,DATA!$C$24:$C$25,"error",0,1)/1000)</f>
        <v>12.835937824675801</v>
      </c>
      <c r="AJ32" s="47">
        <f>IF(ISBLANK($D32),"",Z32*_xlfn.XLOOKUP(Q32,DATA!$B$24:$B$25,DATA!$C$24:$C$25,"error",0,1)/1000)</f>
        <v>3.9139206185834978</v>
      </c>
      <c r="AK32" s="47">
        <f>IF(ISBLANK($D32),"",AB32*_xlfn.XLOOKUP(Q32,DATA!$B$24:$B$25,DATA!$C$24:$C$25,"error",0,1)/1000)</f>
        <v>0</v>
      </c>
      <c r="AL32" s="47">
        <f t="shared" si="5"/>
        <v>30.304821551794923</v>
      </c>
      <c r="AM32" s="47">
        <f t="shared" si="6"/>
        <v>19.223598053741974</v>
      </c>
      <c r="AN32" s="47">
        <f t="shared" si="27"/>
        <v>3.34683848521045</v>
      </c>
      <c r="AO32" s="47">
        <f t="shared" si="28"/>
        <v>0.91596446158728828</v>
      </c>
      <c r="AP32" s="47">
        <f t="shared" si="29"/>
        <v>0.86737697361518273</v>
      </c>
      <c r="AQ32" s="47">
        <f t="shared" si="30"/>
        <v>0.26447967164430874</v>
      </c>
      <c r="AR32" s="47">
        <f t="shared" si="31"/>
        <v>0</v>
      </c>
      <c r="AS32" s="47">
        <f t="shared" si="32"/>
        <v>2.0478211068467798</v>
      </c>
      <c r="AT32" s="47">
        <f t="shared" si="33"/>
        <v>1.2990173783636703</v>
      </c>
      <c r="AU32" s="47">
        <f t="shared" si="34"/>
        <v>0.18202261969415537</v>
      </c>
      <c r="AV32" s="47">
        <f t="shared" si="35"/>
        <v>4.9816043284317907E-2</v>
      </c>
      <c r="AW32" s="47">
        <f t="shared" si="36"/>
        <v>4.7173542941345778E-2</v>
      </c>
      <c r="AX32" s="47">
        <f t="shared" si="37"/>
        <v>1.4384106941904E-2</v>
      </c>
      <c r="AY32" s="47">
        <f t="shared" si="38"/>
        <v>0</v>
      </c>
      <c r="AZ32" s="47">
        <f t="shared" si="39"/>
        <v>0.11137369316756769</v>
      </c>
      <c r="BA32" s="47">
        <f t="shared" si="40"/>
        <v>7.0648926526587677E-2</v>
      </c>
      <c r="BB32" s="23">
        <f>IF(V32&gt;0,J32*DATA!$C$4,0)</f>
        <v>81926</v>
      </c>
      <c r="BC32" s="23">
        <f>IF(X32&gt;0,N32*_xlfn.XLOOKUP(Budapest!O32,DATA!$B$5:$B$6,DATA!$C$5:$C$6,"error",0,1),0)</f>
        <v>34627.775999999998</v>
      </c>
      <c r="BD32" s="23">
        <f>IF(Z32&gt;0,(L32-M32)*DATA!$C$7,"0,00 ")</f>
        <v>39420</v>
      </c>
      <c r="BE32" s="23">
        <f>IF(G32="basement",D32*DATA!$C$8,IF(G32="ground",0,"error"))</f>
        <v>0</v>
      </c>
      <c r="BF32" s="23">
        <f t="shared" si="41"/>
        <v>155973.77600000001</v>
      </c>
      <c r="BG32" s="23">
        <v>1.48</v>
      </c>
      <c r="BH32" s="23">
        <v>2.7626898047722341</v>
      </c>
      <c r="BI32" s="23">
        <f t="shared" si="42"/>
        <v>0.56999999999999995</v>
      </c>
      <c r="BJ32" s="23">
        <v>2.33</v>
      </c>
      <c r="BK32" s="23">
        <f t="shared" si="43"/>
        <v>0.21630769230769231</v>
      </c>
      <c r="BL32" s="23">
        <f t="shared" si="44"/>
        <v>0.23928112965340181</v>
      </c>
      <c r="BM32" s="5">
        <v>1.1000000000000001</v>
      </c>
      <c r="BN32" s="5">
        <f t="shared" si="45"/>
        <v>0.56999999999999995</v>
      </c>
      <c r="BO32" s="50"/>
      <c r="BP32" s="48">
        <f t="shared" si="7"/>
        <v>10155.799999999999</v>
      </c>
      <c r="BQ32" s="51">
        <f t="shared" si="8"/>
        <v>4</v>
      </c>
      <c r="BR32" s="47">
        <f t="shared" si="46"/>
        <v>3249.8559999999998</v>
      </c>
      <c r="BS32" s="46">
        <f t="shared" si="9"/>
        <v>14.5</v>
      </c>
      <c r="BT32" s="46">
        <f t="shared" si="47"/>
        <v>8124.6399999999994</v>
      </c>
      <c r="BU32" s="46">
        <f t="shared" si="10"/>
        <v>213.87656983000002</v>
      </c>
      <c r="BV32" s="46">
        <f t="shared" si="11"/>
        <v>155.34272124538464</v>
      </c>
      <c r="BW32" s="46">
        <f t="shared" si="12"/>
        <v>158.44765902772787</v>
      </c>
      <c r="BX32" s="46">
        <f t="shared" si="13"/>
        <v>196.97524483000004</v>
      </c>
      <c r="BY32" s="46">
        <f t="shared" si="14"/>
        <v>213.87656983000002</v>
      </c>
      <c r="BZ32" s="46">
        <f t="shared" si="48"/>
        <v>246471.35907209205</v>
      </c>
      <c r="CA32" s="46">
        <f t="shared" si="48"/>
        <v>179016.95196318126</v>
      </c>
      <c r="CB32" s="46">
        <f t="shared" si="48"/>
        <v>182595.0822635536</v>
      </c>
      <c r="CC32" s="46">
        <f t="shared" si="48"/>
        <v>226994.27214209206</v>
      </c>
      <c r="CD32" s="46">
        <f t="shared" si="48"/>
        <v>246471.35907209205</v>
      </c>
    </row>
    <row r="33" spans="1:82" s="52" customFormat="1" ht="15" customHeight="1" x14ac:dyDescent="0.35">
      <c r="A33" s="39">
        <v>30</v>
      </c>
      <c r="B33" s="40" t="s">
        <v>82</v>
      </c>
      <c r="C33" s="40" t="s">
        <v>121</v>
      </c>
      <c r="D33" s="41">
        <v>530.70000000000005</v>
      </c>
      <c r="E33" s="41">
        <f t="shared" si="16"/>
        <v>2547.3600000000006</v>
      </c>
      <c r="F33" s="41">
        <v>148</v>
      </c>
      <c r="G33" s="42" t="s">
        <v>84</v>
      </c>
      <c r="H33" s="43">
        <v>6</v>
      </c>
      <c r="I33" s="44">
        <v>20.5</v>
      </c>
      <c r="J33" s="41">
        <f t="shared" si="17"/>
        <v>2438.1</v>
      </c>
      <c r="K33" s="42" t="s">
        <v>85</v>
      </c>
      <c r="L33" s="44">
        <v>595.9</v>
      </c>
      <c r="M33" s="44">
        <v>130.60000000000002</v>
      </c>
      <c r="N33" s="41">
        <v>546.62100000000009</v>
      </c>
      <c r="O33" s="45" t="s">
        <v>86</v>
      </c>
      <c r="P33" s="45" t="s">
        <v>85</v>
      </c>
      <c r="Q33" s="45" t="s">
        <v>87</v>
      </c>
      <c r="R33" s="45" t="s">
        <v>88</v>
      </c>
      <c r="S33" s="46">
        <f t="shared" si="18"/>
        <v>334902.68115551106</v>
      </c>
      <c r="T33" s="46">
        <f t="shared" si="0"/>
        <v>131.47049539739612</v>
      </c>
      <c r="U33" s="47">
        <f t="shared" si="19"/>
        <v>204419.82652822183</v>
      </c>
      <c r="V33" s="47">
        <f t="shared" si="1"/>
        <v>130482.85462728923</v>
      </c>
      <c r="W33" s="47">
        <f t="shared" si="20"/>
        <v>286502.995115689</v>
      </c>
      <c r="X33" s="47">
        <f t="shared" si="2"/>
        <v>48399.68603982206</v>
      </c>
      <c r="Y33" s="48">
        <f t="shared" si="21"/>
        <v>300417.56491301104</v>
      </c>
      <c r="Z33" s="47">
        <f t="shared" si="3"/>
        <v>34485.116242500022</v>
      </c>
      <c r="AA33" s="48">
        <f t="shared" si="22"/>
        <v>334902.68115551106</v>
      </c>
      <c r="AB33" s="47">
        <f t="shared" si="4"/>
        <v>0</v>
      </c>
      <c r="AC33" s="47">
        <f t="shared" si="23"/>
        <v>213367.65690961131</v>
      </c>
      <c r="AD33" s="47">
        <f t="shared" si="24"/>
        <v>121535.02424589975</v>
      </c>
      <c r="AE33" s="47">
        <f t="shared" si="25"/>
        <v>47.710187898804932</v>
      </c>
      <c r="AF33" s="49">
        <f t="shared" si="26"/>
        <v>0.63710345994672601</v>
      </c>
      <c r="AG33" s="47">
        <f>IF(ISBLANK($D33),"",S33*_xlfn.XLOOKUP(Q33,DATA!$B$24:$B$25,DATA!$C$24:$C$25,"error",0,1)/1000)</f>
        <v>67.298693778199947</v>
      </c>
      <c r="AH33" s="47">
        <f>IF(ISBLANK($D33),"",V33*_xlfn.XLOOKUP(Q33,DATA!$B$24:$B$25,DATA!$C$24:$C$25,"error",0,1)/1000)</f>
        <v>26.220529637353767</v>
      </c>
      <c r="AI33" s="47">
        <f>IF(ISBLANK($D33),"",X33*_xlfn.XLOOKUP(Q33,DATA!$B$24:$B$25,DATA!$C$24:$C$25,"error",0,1)/1000)</f>
        <v>9.7259169097022422</v>
      </c>
      <c r="AJ33" s="47">
        <f>IF(ISBLANK($D33),"",Z33*_xlfn.XLOOKUP(Q33,DATA!$B$24:$B$25,DATA!$C$24:$C$25,"error",0,1)/1000)</f>
        <v>6.9297841089303791</v>
      </c>
      <c r="AK33" s="47">
        <f>IF(ISBLANK($D33),"",AB33*_xlfn.XLOOKUP(Q33,DATA!$B$24:$B$25,DATA!$C$24:$C$25,"error",0,1)/1000)</f>
        <v>0</v>
      </c>
      <c r="AL33" s="47">
        <f t="shared" si="5"/>
        <v>42.87623065598639</v>
      </c>
      <c r="AM33" s="47">
        <f t="shared" si="6"/>
        <v>24.422463122213557</v>
      </c>
      <c r="AN33" s="47">
        <f t="shared" si="27"/>
        <v>4.5476488071929673</v>
      </c>
      <c r="AO33" s="47">
        <f t="shared" si="28"/>
        <v>1.7718287478546229</v>
      </c>
      <c r="AP33" s="47">
        <f t="shared" si="29"/>
        <v>0.6572201026521669</v>
      </c>
      <c r="AQ33" s="47">
        <f t="shared" si="30"/>
        <v>0.46827393917845128</v>
      </c>
      <c r="AR33" s="47">
        <f t="shared" si="31"/>
        <v>0</v>
      </c>
      <c r="AS33" s="47">
        <f t="shared" si="32"/>
        <v>2.8973227896852412</v>
      </c>
      <c r="AT33" s="47">
        <f t="shared" si="33"/>
        <v>1.6503260175077261</v>
      </c>
      <c r="AU33" s="47">
        <f t="shared" si="34"/>
        <v>0.24733041435736153</v>
      </c>
      <c r="AV33" s="47">
        <f t="shared" si="35"/>
        <v>9.6363452183033521E-2</v>
      </c>
      <c r="AW33" s="47">
        <f t="shared" si="36"/>
        <v>3.5743859564494891E-2</v>
      </c>
      <c r="AX33" s="47">
        <f t="shared" si="37"/>
        <v>2.5467750989604028E-2</v>
      </c>
      <c r="AY33" s="47">
        <f t="shared" si="38"/>
        <v>0</v>
      </c>
      <c r="AZ33" s="47">
        <f t="shared" si="39"/>
        <v>0.15757506273713245</v>
      </c>
      <c r="BA33" s="47">
        <f t="shared" si="40"/>
        <v>8.9755351620229074E-2</v>
      </c>
      <c r="BB33" s="23">
        <f>IF(V33&gt;0,J33*DATA!$C$4,0)</f>
        <v>158476.5</v>
      </c>
      <c r="BC33" s="23">
        <f>IF(X33&gt;0,N33*_xlfn.XLOOKUP(Budapest!O33,DATA!$B$5:$B$6,DATA!$C$5:$C$6,"error",0,1),0)</f>
        <v>26237.808000000005</v>
      </c>
      <c r="BD33" s="23">
        <f>IF(Z33&gt;0,(L33-M33)*DATA!$C$7,"0,00 ")</f>
        <v>69795</v>
      </c>
      <c r="BE33" s="23">
        <f>IF(G33="basement",D33*DATA!$C$8,IF(G33="ground",0,"error"))</f>
        <v>0</v>
      </c>
      <c r="BF33" s="23">
        <f t="shared" si="41"/>
        <v>254509.30800000002</v>
      </c>
      <c r="BG33" s="23">
        <v>1.48</v>
      </c>
      <c r="BH33" s="23">
        <v>2.4664624937069979</v>
      </c>
      <c r="BI33" s="23">
        <f t="shared" si="42"/>
        <v>0.56999999999999995</v>
      </c>
      <c r="BJ33" s="23">
        <v>2.33</v>
      </c>
      <c r="BK33" s="23">
        <f t="shared" si="43"/>
        <v>0.21630769230769231</v>
      </c>
      <c r="BL33" s="23">
        <f t="shared" si="44"/>
        <v>0.23928112965340181</v>
      </c>
      <c r="BM33" s="5">
        <v>1.1000000000000001</v>
      </c>
      <c r="BN33" s="5">
        <f t="shared" si="45"/>
        <v>0.56999999999999995</v>
      </c>
      <c r="BO33" s="50"/>
      <c r="BP33" s="48">
        <f t="shared" si="7"/>
        <v>10879.35</v>
      </c>
      <c r="BQ33" s="51">
        <f t="shared" si="8"/>
        <v>6</v>
      </c>
      <c r="BR33" s="47">
        <f t="shared" si="46"/>
        <v>3481.3920000000003</v>
      </c>
      <c r="BS33" s="46">
        <f t="shared" si="9"/>
        <v>20.5</v>
      </c>
      <c r="BT33" s="46">
        <f t="shared" si="47"/>
        <v>8703.4800000000014</v>
      </c>
      <c r="BU33" s="46">
        <f t="shared" si="10"/>
        <v>290.61322557750003</v>
      </c>
      <c r="BV33" s="46">
        <f t="shared" si="11"/>
        <v>177.38617366211543</v>
      </c>
      <c r="BW33" s="46">
        <f t="shared" si="12"/>
        <v>248.61419222118101</v>
      </c>
      <c r="BX33" s="46">
        <f t="shared" si="13"/>
        <v>260.68861932750002</v>
      </c>
      <c r="BY33" s="46">
        <f t="shared" si="14"/>
        <v>290.61322557750003</v>
      </c>
      <c r="BZ33" s="46">
        <f t="shared" si="48"/>
        <v>334902.68115551106</v>
      </c>
      <c r="CA33" s="46">
        <f t="shared" si="48"/>
        <v>204419.82652822183</v>
      </c>
      <c r="CB33" s="46">
        <f t="shared" si="48"/>
        <v>286502.995115689</v>
      </c>
      <c r="CC33" s="46">
        <f t="shared" si="48"/>
        <v>300417.56491301104</v>
      </c>
      <c r="CD33" s="46">
        <f t="shared" si="48"/>
        <v>334902.68115551106</v>
      </c>
    </row>
    <row r="34" spans="1:82" s="52" customFormat="1" ht="15" customHeight="1" x14ac:dyDescent="0.35">
      <c r="A34" s="39">
        <v>31</v>
      </c>
      <c r="B34" s="40" t="s">
        <v>82</v>
      </c>
      <c r="C34" s="40" t="s">
        <v>122</v>
      </c>
      <c r="D34" s="41">
        <v>187.6</v>
      </c>
      <c r="E34" s="41">
        <f t="shared" si="16"/>
        <v>300.16000000000003</v>
      </c>
      <c r="F34" s="41">
        <v>54.8</v>
      </c>
      <c r="G34" s="42" t="s">
        <v>84</v>
      </c>
      <c r="H34" s="43">
        <v>2</v>
      </c>
      <c r="I34" s="44">
        <v>8.5</v>
      </c>
      <c r="J34" s="41">
        <f t="shared" si="17"/>
        <v>391.29999999999995</v>
      </c>
      <c r="K34" s="42" t="s">
        <v>85</v>
      </c>
      <c r="L34" s="44">
        <v>74.5</v>
      </c>
      <c r="M34" s="44">
        <v>7.4</v>
      </c>
      <c r="N34" s="41">
        <v>193.22800000000001</v>
      </c>
      <c r="O34" s="45" t="s">
        <v>86</v>
      </c>
      <c r="P34" s="45" t="s">
        <v>85</v>
      </c>
      <c r="Q34" s="45" t="s">
        <v>87</v>
      </c>
      <c r="R34" s="45" t="s">
        <v>88</v>
      </c>
      <c r="S34" s="46">
        <f t="shared" si="18"/>
        <v>62546.494119928007</v>
      </c>
      <c r="T34" s="46">
        <f t="shared" si="0"/>
        <v>208.3771792375</v>
      </c>
      <c r="U34" s="47">
        <f t="shared" si="19"/>
        <v>41604.801401968005</v>
      </c>
      <c r="V34" s="47">
        <f t="shared" si="1"/>
        <v>20941.692717960002</v>
      </c>
      <c r="W34" s="47">
        <f t="shared" si="20"/>
        <v>45437.428544140159</v>
      </c>
      <c r="X34" s="47">
        <f t="shared" si="2"/>
        <v>17109.065575787849</v>
      </c>
      <c r="Y34" s="48">
        <f t="shared" si="21"/>
        <v>57573.463172428004</v>
      </c>
      <c r="Z34" s="47">
        <f t="shared" si="3"/>
        <v>4973.0309475000031</v>
      </c>
      <c r="AA34" s="48">
        <f t="shared" si="22"/>
        <v>62546.494119928007</v>
      </c>
      <c r="AB34" s="47">
        <f t="shared" si="4"/>
        <v>0</v>
      </c>
      <c r="AC34" s="47">
        <f t="shared" si="23"/>
        <v>43023.789241247854</v>
      </c>
      <c r="AD34" s="47">
        <f t="shared" si="24"/>
        <v>19522.704878680153</v>
      </c>
      <c r="AE34" s="47">
        <f t="shared" si="25"/>
        <v>65.040994398587927</v>
      </c>
      <c r="AF34" s="49">
        <f t="shared" si="26"/>
        <v>0.68786891810039918</v>
      </c>
      <c r="AG34" s="47">
        <f>IF(ISBLANK($D34),"",S34*_xlfn.XLOOKUP(Q34,DATA!$B$24:$B$25,DATA!$C$24:$C$25,"error",0,1)/1000)</f>
        <v>12.568717993399533</v>
      </c>
      <c r="AH34" s="47">
        <f>IF(ISBLANK($D34),"",V34*_xlfn.XLOOKUP(Q34,DATA!$B$24:$B$25,DATA!$C$24:$C$25,"error",0,1)/1000)</f>
        <v>4.2082331516740625</v>
      </c>
      <c r="AI34" s="47">
        <f>IF(ISBLANK($D34),"",X34*_xlfn.XLOOKUP(Q34,DATA!$B$24:$B$25,DATA!$C$24:$C$25,"error",0,1)/1000)</f>
        <v>3.4380667274545682</v>
      </c>
      <c r="AJ34" s="47">
        <f>IF(ISBLANK($D34),"",Z34*_xlfn.XLOOKUP(Q34,DATA!$B$24:$B$25,DATA!$C$24:$C$25,"error",0,1)/1000)</f>
        <v>0.99933056890012562</v>
      </c>
      <c r="AK34" s="47">
        <f>IF(ISBLANK($D34),"",AB34*_xlfn.XLOOKUP(Q34,DATA!$B$24:$B$25,DATA!$C$24:$C$25,"error",0,1)/1000)</f>
        <v>0</v>
      </c>
      <c r="AL34" s="47">
        <f t="shared" si="5"/>
        <v>8.645630448028756</v>
      </c>
      <c r="AM34" s="47">
        <f t="shared" si="6"/>
        <v>3.9230875453707768</v>
      </c>
      <c r="AN34" s="47">
        <f t="shared" si="27"/>
        <v>0.84931983344293949</v>
      </c>
      <c r="AO34" s="47">
        <f t="shared" si="28"/>
        <v>0.28436757681617408</v>
      </c>
      <c r="AP34" s="47">
        <f t="shared" si="29"/>
        <v>0.23232427220189639</v>
      </c>
      <c r="AQ34" s="47">
        <f t="shared" si="30"/>
        <v>6.7528865933535534E-2</v>
      </c>
      <c r="AR34" s="47">
        <f t="shared" si="31"/>
        <v>0</v>
      </c>
      <c r="AS34" s="47">
        <f t="shared" si="32"/>
        <v>0.5842207149516061</v>
      </c>
      <c r="AT34" s="47">
        <f t="shared" si="33"/>
        <v>0.26509911849133339</v>
      </c>
      <c r="AU34" s="47">
        <f t="shared" si="34"/>
        <v>4.6191479428911421E-2</v>
      </c>
      <c r="AV34" s="47">
        <f t="shared" si="35"/>
        <v>1.5465739239252296E-2</v>
      </c>
      <c r="AW34" s="47">
        <f t="shared" si="36"/>
        <v>1.2635289342941843E-2</v>
      </c>
      <c r="AX34" s="47">
        <f t="shared" si="37"/>
        <v>3.6726543980280034E-3</v>
      </c>
      <c r="AY34" s="47">
        <f t="shared" si="38"/>
        <v>0</v>
      </c>
      <c r="AZ34" s="47">
        <f t="shared" si="39"/>
        <v>3.1773682980222144E-2</v>
      </c>
      <c r="BA34" s="47">
        <f t="shared" si="40"/>
        <v>1.4417796448689277E-2</v>
      </c>
      <c r="BB34" s="23">
        <f>IF(V34&gt;0,J34*DATA!$C$4,0)</f>
        <v>25434.499999999996</v>
      </c>
      <c r="BC34" s="23">
        <f>IF(X34&gt;0,N34*_xlfn.XLOOKUP(Budapest!O34,DATA!$B$5:$B$6,DATA!$C$5:$C$6,"error",0,1),0)</f>
        <v>9274.9439999999995</v>
      </c>
      <c r="BD34" s="23">
        <f>IF(Z34&gt;0,(L34-M34)*DATA!$C$7,"0,00 ")</f>
        <v>10065</v>
      </c>
      <c r="BE34" s="23">
        <f>IF(G34="basement",D34*DATA!$C$8,IF(G34="ground",0,"error"))</f>
        <v>0</v>
      </c>
      <c r="BF34" s="23">
        <f t="shared" si="41"/>
        <v>44774.443999999996</v>
      </c>
      <c r="BG34" s="23">
        <v>1.48</v>
      </c>
      <c r="BH34" s="23">
        <v>2.6761744966442955</v>
      </c>
      <c r="BI34" s="23">
        <f t="shared" si="42"/>
        <v>0.56999999999999995</v>
      </c>
      <c r="BJ34" s="23">
        <v>2.33</v>
      </c>
      <c r="BK34" s="23">
        <f t="shared" si="43"/>
        <v>0.21630769230769231</v>
      </c>
      <c r="BL34" s="23">
        <f t="shared" si="44"/>
        <v>0.23928112965340181</v>
      </c>
      <c r="BM34" s="5">
        <v>1.1000000000000001</v>
      </c>
      <c r="BN34" s="5">
        <f t="shared" si="45"/>
        <v>0.56999999999999995</v>
      </c>
      <c r="BO34" s="50"/>
      <c r="BP34" s="48">
        <f t="shared" si="7"/>
        <v>1594.6</v>
      </c>
      <c r="BQ34" s="51">
        <f t="shared" si="8"/>
        <v>2</v>
      </c>
      <c r="BR34" s="47">
        <f t="shared" si="46"/>
        <v>510.27199999999999</v>
      </c>
      <c r="BS34" s="46">
        <f t="shared" si="9"/>
        <v>8.5</v>
      </c>
      <c r="BT34" s="46">
        <f t="shared" si="47"/>
        <v>1211.896</v>
      </c>
      <c r="BU34" s="46">
        <f t="shared" si="10"/>
        <v>54.274986220000002</v>
      </c>
      <c r="BV34" s="46">
        <f t="shared" si="11"/>
        <v>36.102743320000002</v>
      </c>
      <c r="BW34" s="46">
        <f t="shared" si="12"/>
        <v>39.428521818934534</v>
      </c>
      <c r="BX34" s="46">
        <f t="shared" si="13"/>
        <v>49.959617469999998</v>
      </c>
      <c r="BY34" s="46">
        <f t="shared" si="14"/>
        <v>54.274986220000002</v>
      </c>
      <c r="BZ34" s="46">
        <f t="shared" si="48"/>
        <v>62546.494119928007</v>
      </c>
      <c r="CA34" s="46">
        <f t="shared" si="48"/>
        <v>41604.801401968005</v>
      </c>
      <c r="CB34" s="46">
        <f t="shared" si="48"/>
        <v>45437.428544140159</v>
      </c>
      <c r="CC34" s="46">
        <f t="shared" si="48"/>
        <v>57573.463172428004</v>
      </c>
      <c r="CD34" s="46">
        <f t="shared" si="48"/>
        <v>62546.494119928007</v>
      </c>
    </row>
    <row r="35" spans="1:82" s="52" customFormat="1" ht="15" customHeight="1" x14ac:dyDescent="0.35">
      <c r="A35" s="39">
        <v>32</v>
      </c>
      <c r="B35" s="40" t="s">
        <v>82</v>
      </c>
      <c r="C35" s="40" t="s">
        <v>123</v>
      </c>
      <c r="D35" s="41">
        <v>522.6</v>
      </c>
      <c r="E35" s="41">
        <f t="shared" si="16"/>
        <v>4180.8</v>
      </c>
      <c r="F35" s="41">
        <v>46.5</v>
      </c>
      <c r="G35" s="42" t="s">
        <v>84</v>
      </c>
      <c r="H35" s="43">
        <v>10</v>
      </c>
      <c r="I35" s="44">
        <v>32.25</v>
      </c>
      <c r="J35" s="41">
        <f t="shared" si="17"/>
        <v>1184.7249999999999</v>
      </c>
      <c r="K35" s="42" t="s">
        <v>85</v>
      </c>
      <c r="L35" s="44">
        <v>314.89999999999998</v>
      </c>
      <c r="M35" s="44">
        <v>314.89999999999998</v>
      </c>
      <c r="N35" s="41">
        <v>538.27800000000002</v>
      </c>
      <c r="O35" s="45" t="s">
        <v>86</v>
      </c>
      <c r="P35" s="45" t="s">
        <v>97</v>
      </c>
      <c r="Q35" s="45" t="s">
        <v>94</v>
      </c>
      <c r="R35" s="45" t="s">
        <v>88</v>
      </c>
      <c r="S35" s="46">
        <f t="shared" si="18"/>
        <v>192520.54622119205</v>
      </c>
      <c r="T35" s="46">
        <f t="shared" si="0"/>
        <v>46.04873378807693</v>
      </c>
      <c r="U35" s="47">
        <f t="shared" si="19"/>
        <v>129116.1329697605</v>
      </c>
      <c r="V35" s="47">
        <f t="shared" si="1"/>
        <v>63404.413251431557</v>
      </c>
      <c r="W35" s="47">
        <f t="shared" si="20"/>
        <v>190253.3924172633</v>
      </c>
      <c r="X35" s="47">
        <f t="shared" si="2"/>
        <v>2267.1538039287552</v>
      </c>
      <c r="Y35" s="48">
        <f t="shared" si="21"/>
        <v>192520.54622119205</v>
      </c>
      <c r="Z35" s="47">
        <f t="shared" si="3"/>
        <v>0</v>
      </c>
      <c r="AA35" s="48">
        <f t="shared" si="22"/>
        <v>192520.54622119205</v>
      </c>
      <c r="AB35" s="47">
        <f t="shared" si="4"/>
        <v>0</v>
      </c>
      <c r="AC35" s="47">
        <f t="shared" si="23"/>
        <v>65671.567055360312</v>
      </c>
      <c r="AD35" s="47">
        <f t="shared" si="24"/>
        <v>126848.97916583174</v>
      </c>
      <c r="AE35" s="47">
        <f t="shared" si="25"/>
        <v>30.340838874337862</v>
      </c>
      <c r="AF35" s="49">
        <f t="shared" si="26"/>
        <v>0.34111458929639893</v>
      </c>
      <c r="AG35" s="47">
        <f>IF(ISBLANK($D35),"",S35*_xlfn.XLOOKUP(Q35,DATA!$B$24:$B$25,DATA!$C$24:$C$25,"error",0,1)/1000)</f>
        <v>76.677083148976379</v>
      </c>
      <c r="AH35" s="47">
        <f>IF(ISBLANK($D35),"",V35*_xlfn.XLOOKUP(Q35,DATA!$B$24:$B$25,DATA!$C$24:$C$25,"error",0,1)/1000)</f>
        <v>25.252709709780163</v>
      </c>
      <c r="AI35" s="47">
        <f>IF(ISBLANK($D35),"",X35*_xlfn.XLOOKUP(Q35,DATA!$B$24:$B$25,DATA!$C$24:$C$25,"error",0,1)/1000)</f>
        <v>0.90296201702874468</v>
      </c>
      <c r="AJ35" s="47">
        <f>IF(ISBLANK($D35),"",Z35*_xlfn.XLOOKUP(Q35,DATA!$B$24:$B$25,DATA!$C$24:$C$25,"error",0,1)/1000)</f>
        <v>0</v>
      </c>
      <c r="AK35" s="47">
        <f>IF(ISBLANK($D35),"",AB35*_xlfn.XLOOKUP(Q35,DATA!$B$24:$B$25,DATA!$C$24:$C$25,"error",0,1)/1000)</f>
        <v>0</v>
      </c>
      <c r="AL35" s="47">
        <f t="shared" si="5"/>
        <v>26.155671726808908</v>
      </c>
      <c r="AM35" s="47">
        <f t="shared" si="6"/>
        <v>50.521411422167475</v>
      </c>
      <c r="AN35" s="47">
        <f t="shared" si="27"/>
        <v>2.6142395437449468</v>
      </c>
      <c r="AO35" s="47">
        <f t="shared" si="28"/>
        <v>0.86096953090606165</v>
      </c>
      <c r="AP35" s="47">
        <f t="shared" si="29"/>
        <v>3.078571738090112E-2</v>
      </c>
      <c r="AQ35" s="47">
        <f t="shared" si="30"/>
        <v>0</v>
      </c>
      <c r="AR35" s="47">
        <f t="shared" si="31"/>
        <v>0</v>
      </c>
      <c r="AS35" s="47">
        <f t="shared" si="32"/>
        <v>0.89175524828696284</v>
      </c>
      <c r="AT35" s="47">
        <f t="shared" si="33"/>
        <v>1.722484295457984</v>
      </c>
      <c r="AU35" s="47">
        <f t="shared" si="34"/>
        <v>0.14217917367786781</v>
      </c>
      <c r="AV35" s="47">
        <f t="shared" si="35"/>
        <v>4.6825064963514386E-2</v>
      </c>
      <c r="AW35" s="47">
        <f t="shared" si="36"/>
        <v>1.6743254721128711E-3</v>
      </c>
      <c r="AX35" s="47">
        <f t="shared" si="37"/>
        <v>0</v>
      </c>
      <c r="AY35" s="47">
        <f t="shared" si="38"/>
        <v>0</v>
      </c>
      <c r="AZ35" s="47">
        <f t="shared" si="39"/>
        <v>4.8499390435627253E-2</v>
      </c>
      <c r="BA35" s="47">
        <f t="shared" si="40"/>
        <v>9.367978324224055E-2</v>
      </c>
      <c r="BB35" s="23">
        <f>IF(V35&gt;0,J35*DATA!$C$4,0)</f>
        <v>77007.125</v>
      </c>
      <c r="BC35" s="23">
        <f>IF(X35&gt;0,N35*_xlfn.XLOOKUP(Budapest!O35,DATA!$B$5:$B$6,DATA!$C$5:$C$6,"error",0,1),0)</f>
        <v>25837.344000000001</v>
      </c>
      <c r="BD35" s="23" t="str">
        <f>IF(Z35&gt;0,(L35-M35)*DATA!$C$7,"0,00 ")</f>
        <v xml:space="preserve">0,00 </v>
      </c>
      <c r="BE35" s="23">
        <f>IF(G35="basement",D35*DATA!$C$8,IF(G35="ground",0,"error"))</f>
        <v>0</v>
      </c>
      <c r="BF35" s="23">
        <f t="shared" si="41"/>
        <v>102844.469</v>
      </c>
      <c r="BG35" s="23">
        <v>1.48</v>
      </c>
      <c r="BH35" s="23">
        <v>1.1000000000000001</v>
      </c>
      <c r="BI35" s="23">
        <f t="shared" si="42"/>
        <v>0.56999999999999995</v>
      </c>
      <c r="BJ35" s="23">
        <v>0.22</v>
      </c>
      <c r="BK35" s="23">
        <f t="shared" si="43"/>
        <v>0.21630769230769231</v>
      </c>
      <c r="BL35" s="23">
        <f t="shared" si="44"/>
        <v>0.12054794520547943</v>
      </c>
      <c r="BM35" s="5">
        <v>1.1000000000000001</v>
      </c>
      <c r="BN35" s="5">
        <f t="shared" si="45"/>
        <v>0.56999999999999995</v>
      </c>
      <c r="BO35" s="50"/>
      <c r="BP35" s="48">
        <f t="shared" si="7"/>
        <v>16853.850000000002</v>
      </c>
      <c r="BQ35" s="51">
        <f t="shared" si="8"/>
        <v>10</v>
      </c>
      <c r="BR35" s="47">
        <f t="shared" si="46"/>
        <v>5393.2320000000009</v>
      </c>
      <c r="BS35" s="46">
        <f t="shared" si="9"/>
        <v>32.25</v>
      </c>
      <c r="BT35" s="46">
        <f t="shared" si="47"/>
        <v>13483.080000000002</v>
      </c>
      <c r="BU35" s="46">
        <f t="shared" si="10"/>
        <v>167.06052258000003</v>
      </c>
      <c r="BV35" s="46">
        <f t="shared" si="11"/>
        <v>112.04107338576925</v>
      </c>
      <c r="BW35" s="46">
        <f t="shared" si="12"/>
        <v>165.09319022671232</v>
      </c>
      <c r="BX35" s="46">
        <f t="shared" si="13"/>
        <v>167.06052258000003</v>
      </c>
      <c r="BY35" s="46">
        <f t="shared" si="14"/>
        <v>167.06052258000003</v>
      </c>
      <c r="BZ35" s="46">
        <f t="shared" si="48"/>
        <v>192520.54622119205</v>
      </c>
      <c r="CA35" s="46">
        <f t="shared" si="48"/>
        <v>129116.1329697605</v>
      </c>
      <c r="CB35" s="46">
        <f t="shared" si="48"/>
        <v>190253.3924172633</v>
      </c>
      <c r="CC35" s="46">
        <f t="shared" si="48"/>
        <v>192520.54622119205</v>
      </c>
      <c r="CD35" s="46">
        <f t="shared" si="48"/>
        <v>192520.54622119205</v>
      </c>
    </row>
    <row r="36" spans="1:82" s="52" customFormat="1" ht="15" customHeight="1" x14ac:dyDescent="0.35">
      <c r="A36" s="39">
        <v>33</v>
      </c>
      <c r="B36" s="40" t="s">
        <v>82</v>
      </c>
      <c r="C36" s="40" t="s">
        <v>124</v>
      </c>
      <c r="D36" s="41">
        <v>884.3</v>
      </c>
      <c r="E36" s="41">
        <f t="shared" si="16"/>
        <v>7074.4000000000005</v>
      </c>
      <c r="F36" s="41">
        <v>176</v>
      </c>
      <c r="G36" s="42" t="s">
        <v>84</v>
      </c>
      <c r="H36" s="43">
        <v>10</v>
      </c>
      <c r="I36" s="44">
        <v>32.25</v>
      </c>
      <c r="J36" s="41">
        <f t="shared" si="17"/>
        <v>4965.1000000000004</v>
      </c>
      <c r="K36" s="42" t="s">
        <v>97</v>
      </c>
      <c r="L36" s="44">
        <v>710.9</v>
      </c>
      <c r="M36" s="44">
        <v>710.9</v>
      </c>
      <c r="N36" s="41">
        <v>910.82899999999995</v>
      </c>
      <c r="O36" s="45" t="s">
        <v>86</v>
      </c>
      <c r="P36" s="45" t="s">
        <v>97</v>
      </c>
      <c r="Q36" s="45" t="s">
        <v>94</v>
      </c>
      <c r="R36" s="45" t="s">
        <v>88</v>
      </c>
      <c r="S36" s="46">
        <f t="shared" si="18"/>
        <v>260978.54783670601</v>
      </c>
      <c r="T36" s="46">
        <f t="shared" si="0"/>
        <v>36.890555783770495</v>
      </c>
      <c r="U36" s="47">
        <f t="shared" si="19"/>
        <v>260978.54783670601</v>
      </c>
      <c r="V36" s="47">
        <f t="shared" si="1"/>
        <v>0</v>
      </c>
      <c r="W36" s="47">
        <f t="shared" si="20"/>
        <v>257142.25983667895</v>
      </c>
      <c r="X36" s="47">
        <f t="shared" si="2"/>
        <v>3836.288000027067</v>
      </c>
      <c r="Y36" s="48">
        <f t="shared" si="21"/>
        <v>260978.54783670601</v>
      </c>
      <c r="Z36" s="47">
        <f t="shared" si="3"/>
        <v>0</v>
      </c>
      <c r="AA36" s="48">
        <f t="shared" si="22"/>
        <v>260978.54783670601</v>
      </c>
      <c r="AB36" s="47">
        <f t="shared" si="4"/>
        <v>0</v>
      </c>
      <c r="AC36" s="47">
        <f t="shared" si="23"/>
        <v>3836.288000027067</v>
      </c>
      <c r="AD36" s="47">
        <f t="shared" si="24"/>
        <v>257142.25983667895</v>
      </c>
      <c r="AE36" s="47">
        <f t="shared" si="25"/>
        <v>36.348278276133513</v>
      </c>
      <c r="AF36" s="49">
        <f t="shared" si="26"/>
        <v>1.4699629650891555E-2</v>
      </c>
      <c r="AG36" s="47">
        <f>IF(ISBLANK($D36),"",S36*_xlfn.XLOOKUP(Q36,DATA!$B$24:$B$25,DATA!$C$24:$C$25,"error",0,1)/1000)</f>
        <v>103.94253603240328</v>
      </c>
      <c r="AH36" s="47">
        <f>IF(ISBLANK($D36),"",V36*_xlfn.XLOOKUP(Q36,DATA!$B$24:$B$25,DATA!$C$24:$C$25,"error",0,1)/1000)</f>
        <v>0</v>
      </c>
      <c r="AI36" s="47">
        <f>IF(ISBLANK($D36),"",X36*_xlfn.XLOOKUP(Q36,DATA!$B$24:$B$25,DATA!$C$24:$C$25,"error",0,1)/1000)</f>
        <v>1.5279167846507804</v>
      </c>
      <c r="AJ36" s="47">
        <f>IF(ISBLANK($D36),"",Z36*_xlfn.XLOOKUP(Q36,DATA!$B$24:$B$25,DATA!$C$24:$C$25,"error",0,1)/1000)</f>
        <v>0</v>
      </c>
      <c r="AK36" s="47">
        <f>IF(ISBLANK($D36),"",AB36*_xlfn.XLOOKUP(Q36,DATA!$B$24:$B$25,DATA!$C$24:$C$25,"error",0,1)/1000)</f>
        <v>0</v>
      </c>
      <c r="AL36" s="47">
        <f t="shared" si="5"/>
        <v>1.5279167846507804</v>
      </c>
      <c r="AM36" s="47">
        <f t="shared" si="6"/>
        <v>102.4146192477525</v>
      </c>
      <c r="AN36" s="47">
        <f t="shared" si="27"/>
        <v>3.5438318310191246</v>
      </c>
      <c r="AO36" s="47">
        <f t="shared" si="28"/>
        <v>0</v>
      </c>
      <c r="AP36" s="47">
        <f t="shared" si="29"/>
        <v>5.2093015461022074E-2</v>
      </c>
      <c r="AQ36" s="47">
        <f t="shared" si="30"/>
        <v>0</v>
      </c>
      <c r="AR36" s="47">
        <f t="shared" si="31"/>
        <v>0</v>
      </c>
      <c r="AS36" s="47">
        <f t="shared" si="32"/>
        <v>5.2093015461022074E-2</v>
      </c>
      <c r="AT36" s="47">
        <f t="shared" si="33"/>
        <v>3.4917388155581026</v>
      </c>
      <c r="AU36" s="47">
        <f t="shared" si="34"/>
        <v>0.19273638584237657</v>
      </c>
      <c r="AV36" s="47">
        <f t="shared" si="35"/>
        <v>0</v>
      </c>
      <c r="AW36" s="47">
        <f t="shared" si="36"/>
        <v>2.8331534921342762E-3</v>
      </c>
      <c r="AX36" s="47">
        <f t="shared" si="37"/>
        <v>0</v>
      </c>
      <c r="AY36" s="47">
        <f t="shared" si="38"/>
        <v>0</v>
      </c>
      <c r="AZ36" s="47">
        <f t="shared" si="39"/>
        <v>2.8331534921342762E-3</v>
      </c>
      <c r="BA36" s="47">
        <f t="shared" si="40"/>
        <v>0.18990323235024228</v>
      </c>
      <c r="BB36" s="23">
        <f>IF(V36&gt;0,J36*DATA!$C$4,0)</f>
        <v>0</v>
      </c>
      <c r="BC36" s="23">
        <f>IF(X36&gt;0,N36*_xlfn.XLOOKUP(Budapest!O36,DATA!$B$5:$B$6,DATA!$C$5:$C$6,"error",0,1),0)</f>
        <v>43719.792000000001</v>
      </c>
      <c r="BD36" s="23" t="str">
        <f>IF(Z36&gt;0,(L36-M36)*DATA!$C$7,"0,00 ")</f>
        <v xml:space="preserve">0,00 </v>
      </c>
      <c r="BE36" s="23">
        <f>IF(G36="basement",D36*DATA!$C$8,IF(G36="ground",0,"error"))</f>
        <v>0</v>
      </c>
      <c r="BF36" s="23">
        <f t="shared" si="41"/>
        <v>43719.792000000001</v>
      </c>
      <c r="BG36" s="23">
        <v>0.25</v>
      </c>
      <c r="BH36" s="23">
        <v>1.1000000000000001</v>
      </c>
      <c r="BI36" s="23">
        <f t="shared" si="42"/>
        <v>0.56999999999999995</v>
      </c>
      <c r="BJ36" s="23">
        <v>0.22</v>
      </c>
      <c r="BK36" s="23">
        <f t="shared" si="43"/>
        <v>0.25</v>
      </c>
      <c r="BL36" s="23">
        <f t="shared" si="44"/>
        <v>0.12054794520547943</v>
      </c>
      <c r="BM36" s="5">
        <v>1.1000000000000001</v>
      </c>
      <c r="BN36" s="5">
        <f t="shared" si="45"/>
        <v>0.56999999999999995</v>
      </c>
      <c r="BO36" s="50"/>
      <c r="BP36" s="48">
        <f t="shared" si="7"/>
        <v>28518.674999999999</v>
      </c>
      <c r="BQ36" s="51">
        <f t="shared" si="8"/>
        <v>10</v>
      </c>
      <c r="BR36" s="47">
        <f t="shared" si="46"/>
        <v>9125.9760000000006</v>
      </c>
      <c r="BS36" s="46">
        <f t="shared" si="9"/>
        <v>32.25</v>
      </c>
      <c r="BT36" s="46">
        <f t="shared" si="47"/>
        <v>22814.940000000002</v>
      </c>
      <c r="BU36" s="46">
        <f t="shared" si="10"/>
        <v>226.46524456500001</v>
      </c>
      <c r="BV36" s="46">
        <f t="shared" si="11"/>
        <v>226.46524456500001</v>
      </c>
      <c r="BW36" s="46">
        <f t="shared" si="12"/>
        <v>223.1362893410959</v>
      </c>
      <c r="BX36" s="46">
        <f t="shared" si="13"/>
        <v>226.46524456500001</v>
      </c>
      <c r="BY36" s="46">
        <f t="shared" si="14"/>
        <v>226.46524456500001</v>
      </c>
      <c r="BZ36" s="46">
        <f t="shared" si="48"/>
        <v>260978.54783670601</v>
      </c>
      <c r="CA36" s="46">
        <f t="shared" si="48"/>
        <v>260978.54783670601</v>
      </c>
      <c r="CB36" s="46">
        <f t="shared" si="48"/>
        <v>257142.25983667895</v>
      </c>
      <c r="CC36" s="46">
        <f t="shared" si="48"/>
        <v>260978.54783670601</v>
      </c>
      <c r="CD36" s="46">
        <f t="shared" si="48"/>
        <v>260978.54783670601</v>
      </c>
    </row>
    <row r="37" spans="1:82" s="52" customFormat="1" ht="15" customHeight="1" x14ac:dyDescent="0.35">
      <c r="A37" s="39">
        <v>34</v>
      </c>
      <c r="B37" s="40" t="s">
        <v>82</v>
      </c>
      <c r="C37" s="40" t="s">
        <v>125</v>
      </c>
      <c r="D37" s="41">
        <v>280</v>
      </c>
      <c r="E37" s="41">
        <f t="shared" si="16"/>
        <v>896</v>
      </c>
      <c r="F37" s="41">
        <v>76</v>
      </c>
      <c r="G37" s="42" t="s">
        <v>90</v>
      </c>
      <c r="H37" s="43">
        <v>4</v>
      </c>
      <c r="I37" s="44">
        <v>14.5</v>
      </c>
      <c r="J37" s="41">
        <f t="shared" si="17"/>
        <v>859.56</v>
      </c>
      <c r="K37" s="42" t="s">
        <v>85</v>
      </c>
      <c r="L37" s="44">
        <v>242.44</v>
      </c>
      <c r="M37" s="44">
        <v>72.7</v>
      </c>
      <c r="N37" s="41">
        <v>288.40000000000003</v>
      </c>
      <c r="O37" s="45" t="s">
        <v>86</v>
      </c>
      <c r="P37" s="45" t="s">
        <v>85</v>
      </c>
      <c r="Q37" s="45" t="s">
        <v>87</v>
      </c>
      <c r="R37" s="45" t="s">
        <v>88</v>
      </c>
      <c r="S37" s="46">
        <f t="shared" si="18"/>
        <v>133375.75688486002</v>
      </c>
      <c r="T37" s="46">
        <f t="shared" si="0"/>
        <v>148.85687152328128</v>
      </c>
      <c r="U37" s="47">
        <f t="shared" si="19"/>
        <v>87373.606635308024</v>
      </c>
      <c r="V37" s="47">
        <f t="shared" si="1"/>
        <v>46002.150249551996</v>
      </c>
      <c r="W37" s="47">
        <f t="shared" si="20"/>
        <v>107839.83811502742</v>
      </c>
      <c r="X37" s="47">
        <f t="shared" si="2"/>
        <v>25535.918769832599</v>
      </c>
      <c r="Y37" s="48">
        <f t="shared" si="21"/>
        <v>120795.69320336003</v>
      </c>
      <c r="Z37" s="47">
        <f t="shared" si="3"/>
        <v>12580.063681499989</v>
      </c>
      <c r="AA37" s="48">
        <f t="shared" si="22"/>
        <v>130791.04894572961</v>
      </c>
      <c r="AB37" s="47">
        <f t="shared" si="4"/>
        <v>2584.7079391304142</v>
      </c>
      <c r="AC37" s="47">
        <f t="shared" si="23"/>
        <v>86702.840640014998</v>
      </c>
      <c r="AD37" s="47">
        <f t="shared" si="24"/>
        <v>46672.916244845022</v>
      </c>
      <c r="AE37" s="47">
        <f t="shared" si="25"/>
        <v>52.09030830897882</v>
      </c>
      <c r="AF37" s="49">
        <f t="shared" si="26"/>
        <v>0.65006446947373964</v>
      </c>
      <c r="AG37" s="47">
        <f>IF(ISBLANK($D37),"",S37*_xlfn.XLOOKUP(Q37,DATA!$B$24:$B$25,DATA!$C$24:$C$25,"error",0,1)/1000)</f>
        <v>26.801858346012622</v>
      </c>
      <c r="AH37" s="47">
        <f>IF(ISBLANK($D37),"",V37*_xlfn.XLOOKUP(Q37,DATA!$B$24:$B$25,DATA!$C$24:$C$25,"error",0,1)/1000)</f>
        <v>9.2441320926474724</v>
      </c>
      <c r="AI37" s="47">
        <f>IF(ISBLANK($D37),"",X37*_xlfn.XLOOKUP(Q37,DATA!$B$24:$B$25,DATA!$C$24:$C$25,"error",0,1)/1000)</f>
        <v>5.1314428767978608</v>
      </c>
      <c r="AJ37" s="47">
        <f>IF(ISBLANK($D37),"",Z37*_xlfn.XLOOKUP(Q37,DATA!$B$24:$B$25,DATA!$C$24:$C$25,"error",0,1)/1000)</f>
        <v>2.5279637967974229</v>
      </c>
      <c r="AK37" s="47">
        <f>IF(ISBLANK($D37),"",AB37*_xlfn.XLOOKUP(Q37,DATA!$B$24:$B$25,DATA!$C$24:$C$25,"error",0,1)/1000)</f>
        <v>0.51939706036825672</v>
      </c>
      <c r="AL37" s="47">
        <f t="shared" si="5"/>
        <v>17.422935826611013</v>
      </c>
      <c r="AM37" s="47">
        <f t="shared" si="6"/>
        <v>9.378922519401609</v>
      </c>
      <c r="AN37" s="47">
        <f t="shared" si="27"/>
        <v>1.8111115133899003</v>
      </c>
      <c r="AO37" s="47">
        <f t="shared" si="28"/>
        <v>0.62466392621546263</v>
      </c>
      <c r="AP37" s="47">
        <f t="shared" si="29"/>
        <v>0.34675264507745712</v>
      </c>
      <c r="AQ37" s="47">
        <f t="shared" si="30"/>
        <v>0.17082488380861852</v>
      </c>
      <c r="AR37" s="47">
        <f t="shared" si="31"/>
        <v>3.5097790008048711E-2</v>
      </c>
      <c r="AS37" s="47">
        <f t="shared" si="32"/>
        <v>1.1773392451095872</v>
      </c>
      <c r="AT37" s="47">
        <f t="shared" si="33"/>
        <v>0.63377226828031308</v>
      </c>
      <c r="AU37" s="47">
        <f t="shared" si="34"/>
        <v>9.8499901827424671E-2</v>
      </c>
      <c r="AV37" s="47">
        <f t="shared" si="35"/>
        <v>3.3973245132869159E-2</v>
      </c>
      <c r="AW37" s="47">
        <f t="shared" si="36"/>
        <v>1.8858640810360948E-2</v>
      </c>
      <c r="AX37" s="47">
        <f t="shared" si="37"/>
        <v>9.2905567439831964E-3</v>
      </c>
      <c r="AY37" s="47">
        <f t="shared" si="38"/>
        <v>1.908843737446942E-3</v>
      </c>
      <c r="AZ37" s="47">
        <f t="shared" si="39"/>
        <v>6.4031286424660258E-2</v>
      </c>
      <c r="BA37" s="47">
        <f t="shared" si="40"/>
        <v>3.4468615402764413E-2</v>
      </c>
      <c r="BB37" s="23">
        <f>IF(V37&gt;0,J37*DATA!$C$4,0)</f>
        <v>55871.399999999994</v>
      </c>
      <c r="BC37" s="23">
        <f>IF(X37&gt;0,N37*_xlfn.XLOOKUP(Budapest!O37,DATA!$B$5:$B$6,DATA!$C$5:$C$6,"error",0,1),0)</f>
        <v>13843.2</v>
      </c>
      <c r="BD37" s="23">
        <f>IF(Z37&gt;0,(L37-M37)*DATA!$C$7,"0,00 ")</f>
        <v>25461</v>
      </c>
      <c r="BE37" s="23">
        <f>IF(G37="basement",D37*DATA!$C$8,IF(G37="ground",0,"error"))</f>
        <v>11200</v>
      </c>
      <c r="BF37" s="23">
        <f t="shared" si="41"/>
        <v>106375.59999999999</v>
      </c>
      <c r="BG37" s="23">
        <v>1.48</v>
      </c>
      <c r="BH37" s="23">
        <v>2.3252309849859762</v>
      </c>
      <c r="BI37" s="23">
        <f t="shared" si="42"/>
        <v>0.85</v>
      </c>
      <c r="BJ37" s="23">
        <v>2.33</v>
      </c>
      <c r="BK37" s="23">
        <f t="shared" si="43"/>
        <v>0.21630769230769231</v>
      </c>
      <c r="BL37" s="23">
        <f t="shared" si="44"/>
        <v>0.23928112965340181</v>
      </c>
      <c r="BM37" s="5">
        <v>1.1000000000000001</v>
      </c>
      <c r="BN37" s="5">
        <f t="shared" si="45"/>
        <v>0.40124223602484466</v>
      </c>
      <c r="BO37" s="50"/>
      <c r="BP37" s="48">
        <f t="shared" si="7"/>
        <v>4060</v>
      </c>
      <c r="BQ37" s="51">
        <f t="shared" si="8"/>
        <v>4</v>
      </c>
      <c r="BR37" s="47">
        <f t="shared" si="46"/>
        <v>1299.2</v>
      </c>
      <c r="BS37" s="46">
        <f t="shared" si="9"/>
        <v>14.5</v>
      </c>
      <c r="BT37" s="46">
        <f t="shared" si="47"/>
        <v>3248</v>
      </c>
      <c r="BU37" s="46">
        <f t="shared" si="10"/>
        <v>115.73738015000001</v>
      </c>
      <c r="BV37" s="46">
        <f t="shared" si="11"/>
        <v>75.818818670000013</v>
      </c>
      <c r="BW37" s="46">
        <f t="shared" si="12"/>
        <v>93.578478058857527</v>
      </c>
      <c r="BX37" s="46">
        <f t="shared" si="13"/>
        <v>104.82097640000002</v>
      </c>
      <c r="BY37" s="46">
        <f t="shared" si="14"/>
        <v>113.4944888456522</v>
      </c>
      <c r="BZ37" s="46">
        <f t="shared" si="48"/>
        <v>133375.75688486002</v>
      </c>
      <c r="CA37" s="46">
        <f t="shared" si="48"/>
        <v>87373.606635308024</v>
      </c>
      <c r="CB37" s="46">
        <f t="shared" si="48"/>
        <v>107839.83811502742</v>
      </c>
      <c r="CC37" s="46">
        <f t="shared" si="48"/>
        <v>120795.69320336003</v>
      </c>
      <c r="CD37" s="46">
        <f t="shared" si="48"/>
        <v>130791.04894572961</v>
      </c>
    </row>
    <row r="38" spans="1:82" s="52" customFormat="1" ht="15" customHeight="1" x14ac:dyDescent="0.35">
      <c r="A38" s="39">
        <v>35</v>
      </c>
      <c r="B38" s="40" t="s">
        <v>82</v>
      </c>
      <c r="C38" s="40" t="s">
        <v>126</v>
      </c>
      <c r="D38" s="41">
        <v>139.19999999999999</v>
      </c>
      <c r="E38" s="41">
        <f t="shared" si="16"/>
        <v>445.44</v>
      </c>
      <c r="F38" s="41">
        <v>59.6</v>
      </c>
      <c r="G38" s="42" t="s">
        <v>90</v>
      </c>
      <c r="H38" s="43">
        <v>4</v>
      </c>
      <c r="I38" s="44">
        <v>14.5</v>
      </c>
      <c r="J38" s="41">
        <f t="shared" si="17"/>
        <v>717.30000000000007</v>
      </c>
      <c r="K38" s="42" t="s">
        <v>85</v>
      </c>
      <c r="L38" s="44">
        <v>146.9</v>
      </c>
      <c r="M38" s="44">
        <v>14.7</v>
      </c>
      <c r="N38" s="41">
        <v>143.376</v>
      </c>
      <c r="O38" s="45" t="s">
        <v>86</v>
      </c>
      <c r="P38" s="45" t="s">
        <v>85</v>
      </c>
      <c r="Q38" s="45" t="s">
        <v>87</v>
      </c>
      <c r="R38" s="45" t="s">
        <v>88</v>
      </c>
      <c r="S38" s="46">
        <f t="shared" si="18"/>
        <v>89254.551345456013</v>
      </c>
      <c r="T38" s="46">
        <f t="shared" si="0"/>
        <v>200.37390298459056</v>
      </c>
      <c r="U38" s="47">
        <f t="shared" si="19"/>
        <v>50865.907883680629</v>
      </c>
      <c r="V38" s="47">
        <f t="shared" si="1"/>
        <v>38388.643461775384</v>
      </c>
      <c r="W38" s="47">
        <f t="shared" si="20"/>
        <v>76559.551728453516</v>
      </c>
      <c r="X38" s="47">
        <f t="shared" si="2"/>
        <v>12694.999617002497</v>
      </c>
      <c r="Y38" s="48">
        <f t="shared" si="21"/>
        <v>79456.716900456013</v>
      </c>
      <c r="Z38" s="47">
        <f t="shared" si="3"/>
        <v>9797.8344450000004</v>
      </c>
      <c r="AA38" s="48">
        <f t="shared" si="22"/>
        <v>87969.582255716887</v>
      </c>
      <c r="AB38" s="47">
        <f t="shared" si="4"/>
        <v>1284.9690897391265</v>
      </c>
      <c r="AC38" s="47">
        <f t="shared" si="23"/>
        <v>62166.446613517008</v>
      </c>
      <c r="AD38" s="47">
        <f t="shared" si="24"/>
        <v>27088.104731939005</v>
      </c>
      <c r="AE38" s="47">
        <f t="shared" si="25"/>
        <v>60.81201672938893</v>
      </c>
      <c r="AF38" s="49">
        <f t="shared" si="26"/>
        <v>0.69650730048380805</v>
      </c>
      <c r="AG38" s="47">
        <f>IF(ISBLANK($D38),"",S38*_xlfn.XLOOKUP(Q38,DATA!$B$24:$B$25,DATA!$C$24:$C$25,"error",0,1)/1000)</f>
        <v>17.935702092869384</v>
      </c>
      <c r="AH38" s="47">
        <f>IF(ISBLANK($D38),"",V38*_xlfn.XLOOKUP(Q38,DATA!$B$24:$B$25,DATA!$C$24:$C$25,"error",0,1)/1000)</f>
        <v>7.7141979036437629</v>
      </c>
      <c r="AI38" s="47">
        <f>IF(ISBLANK($D38),"",X38*_xlfn.XLOOKUP(Q38,DATA!$B$24:$B$25,DATA!$C$24:$C$25,"error",0,1)/1000)</f>
        <v>2.5510601730366518</v>
      </c>
      <c r="AJ38" s="47">
        <f>IF(ISBLANK($D38),"",Z38*_xlfn.XLOOKUP(Q38,DATA!$B$24:$B$25,DATA!$C$24:$C$25,"error",0,1)/1000)</f>
        <v>1.96887483172275</v>
      </c>
      <c r="AK38" s="47">
        <f>IF(ISBLANK($D38),"",AB38*_xlfn.XLOOKUP(Q38,DATA!$B$24:$B$25,DATA!$C$24:$C$25,"error",0,1)/1000)</f>
        <v>0.25821453858307747</v>
      </c>
      <c r="AL38" s="47">
        <f t="shared" si="5"/>
        <v>12.492347446986242</v>
      </c>
      <c r="AM38" s="47">
        <f t="shared" si="6"/>
        <v>5.4433546458831419</v>
      </c>
      <c r="AN38" s="47">
        <f t="shared" si="27"/>
        <v>1.2119889651591913</v>
      </c>
      <c r="AO38" s="47">
        <f t="shared" si="28"/>
        <v>0.52127999706169603</v>
      </c>
      <c r="AP38" s="47">
        <f t="shared" si="29"/>
        <v>0.1723856006956502</v>
      </c>
      <c r="AQ38" s="47">
        <f t="shared" si="30"/>
        <v>0.13304494897784488</v>
      </c>
      <c r="AR38" s="47">
        <f t="shared" si="31"/>
        <v>1.7448615604001447E-2</v>
      </c>
      <c r="AS38" s="47">
        <f t="shared" si="32"/>
        <v>0.84415916233919253</v>
      </c>
      <c r="AT38" s="47">
        <f t="shared" si="33"/>
        <v>0.36782980281999877</v>
      </c>
      <c r="AU38" s="47">
        <f t="shared" si="34"/>
        <v>6.5915761233638501E-2</v>
      </c>
      <c r="AV38" s="47">
        <f t="shared" si="35"/>
        <v>2.8350561605713444E-2</v>
      </c>
      <c r="AW38" s="47">
        <f t="shared" si="36"/>
        <v>9.3754385742937339E-3</v>
      </c>
      <c r="AX38" s="47">
        <f t="shared" si="37"/>
        <v>7.2358407066960033E-3</v>
      </c>
      <c r="AY38" s="47">
        <f t="shared" si="38"/>
        <v>9.4896802947362722E-4</v>
      </c>
      <c r="AZ38" s="47">
        <f t="shared" si="39"/>
        <v>4.5910808916176805E-2</v>
      </c>
      <c r="BA38" s="47">
        <f t="shared" si="40"/>
        <v>2.0004952317461695E-2</v>
      </c>
      <c r="BB38" s="23">
        <f>IF(V38&gt;0,J38*DATA!$C$4,0)</f>
        <v>46624.500000000007</v>
      </c>
      <c r="BC38" s="23">
        <f>IF(X38&gt;0,N38*_xlfn.XLOOKUP(Budapest!O38,DATA!$B$5:$B$6,DATA!$C$5:$C$6,"error",0,1),0)</f>
        <v>6882.0480000000007</v>
      </c>
      <c r="BD38" s="23">
        <f>IF(Z38&gt;0,(L38-M38)*DATA!$C$7,"0,00 ")</f>
        <v>19830.000000000004</v>
      </c>
      <c r="BE38" s="23">
        <f>IF(G38="basement",D38*DATA!$C$8,IF(G38="ground",0,"error"))</f>
        <v>5568</v>
      </c>
      <c r="BF38" s="23">
        <f t="shared" si="41"/>
        <v>78904.54800000001</v>
      </c>
      <c r="BG38" s="23">
        <v>1.48</v>
      </c>
      <c r="BH38" s="23">
        <v>2.6748808713410486</v>
      </c>
      <c r="BI38" s="23">
        <f t="shared" si="42"/>
        <v>0.85</v>
      </c>
      <c r="BJ38" s="23">
        <v>2.33</v>
      </c>
      <c r="BK38" s="23">
        <f t="shared" si="43"/>
        <v>0.21630769230769231</v>
      </c>
      <c r="BL38" s="23">
        <f t="shared" si="44"/>
        <v>0.23928112965340181</v>
      </c>
      <c r="BM38" s="5">
        <v>1.1000000000000001</v>
      </c>
      <c r="BN38" s="5">
        <f t="shared" si="45"/>
        <v>0.40124223602484466</v>
      </c>
      <c r="BO38" s="50"/>
      <c r="BP38" s="48">
        <f t="shared" si="7"/>
        <v>2018.3999999999999</v>
      </c>
      <c r="BQ38" s="51">
        <f t="shared" si="8"/>
        <v>4</v>
      </c>
      <c r="BR38" s="47">
        <f t="shared" si="46"/>
        <v>645.88799999999992</v>
      </c>
      <c r="BS38" s="46">
        <f t="shared" si="9"/>
        <v>14.5</v>
      </c>
      <c r="BT38" s="46">
        <f t="shared" si="47"/>
        <v>1614.72</v>
      </c>
      <c r="BU38" s="46">
        <f t="shared" si="10"/>
        <v>77.451016440000004</v>
      </c>
      <c r="BV38" s="46">
        <f t="shared" si="11"/>
        <v>44.139107847692316</v>
      </c>
      <c r="BW38" s="46">
        <f t="shared" si="12"/>
        <v>66.4348765432606</v>
      </c>
      <c r="BX38" s="46">
        <f t="shared" si="13"/>
        <v>68.948903940000008</v>
      </c>
      <c r="BY38" s="46">
        <f t="shared" si="14"/>
        <v>76.335979048695663</v>
      </c>
      <c r="BZ38" s="46">
        <f t="shared" si="48"/>
        <v>89254.551345456013</v>
      </c>
      <c r="CA38" s="46">
        <f t="shared" si="48"/>
        <v>50865.907883680629</v>
      </c>
      <c r="CB38" s="46">
        <f t="shared" si="48"/>
        <v>76559.551728453516</v>
      </c>
      <c r="CC38" s="46">
        <f t="shared" si="48"/>
        <v>79456.716900456013</v>
      </c>
      <c r="CD38" s="46">
        <f t="shared" si="48"/>
        <v>87969.582255716887</v>
      </c>
    </row>
    <row r="39" spans="1:82" s="52" customFormat="1" ht="15" customHeight="1" x14ac:dyDescent="0.35">
      <c r="A39" s="39">
        <v>36</v>
      </c>
      <c r="B39" s="40" t="s">
        <v>82</v>
      </c>
      <c r="C39" s="40" t="s">
        <v>127</v>
      </c>
      <c r="D39" s="41">
        <v>1328.1</v>
      </c>
      <c r="E39" s="41">
        <f t="shared" si="16"/>
        <v>7437.3600000000006</v>
      </c>
      <c r="F39" s="41">
        <v>218.8</v>
      </c>
      <c r="G39" s="42" t="s">
        <v>84</v>
      </c>
      <c r="H39" s="43">
        <v>7</v>
      </c>
      <c r="I39" s="44">
        <v>23.25</v>
      </c>
      <c r="J39" s="41">
        <f t="shared" si="17"/>
        <v>4213.1000000000004</v>
      </c>
      <c r="K39" s="42" t="s">
        <v>97</v>
      </c>
      <c r="L39" s="44">
        <v>874</v>
      </c>
      <c r="M39" s="44">
        <v>874</v>
      </c>
      <c r="N39" s="41">
        <v>1367.943</v>
      </c>
      <c r="O39" s="45" t="s">
        <v>86</v>
      </c>
      <c r="P39" s="45" t="s">
        <v>85</v>
      </c>
      <c r="Q39" s="45" t="s">
        <v>94</v>
      </c>
      <c r="R39" s="45" t="s">
        <v>88</v>
      </c>
      <c r="S39" s="46">
        <f t="shared" si="18"/>
        <v>405260.389244613</v>
      </c>
      <c r="T39" s="46">
        <f t="shared" si="0"/>
        <v>54.489817521891233</v>
      </c>
      <c r="U39" s="47">
        <f t="shared" si="19"/>
        <v>405260.389244613</v>
      </c>
      <c r="V39" s="47">
        <f t="shared" si="1"/>
        <v>0</v>
      </c>
      <c r="W39" s="47">
        <f t="shared" si="20"/>
        <v>284138.05453670339</v>
      </c>
      <c r="X39" s="47">
        <f t="shared" si="2"/>
        <v>121122.33470790961</v>
      </c>
      <c r="Y39" s="48">
        <f t="shared" si="21"/>
        <v>405260.389244613</v>
      </c>
      <c r="Z39" s="47">
        <f t="shared" si="3"/>
        <v>0</v>
      </c>
      <c r="AA39" s="48">
        <f t="shared" si="22"/>
        <v>405260.389244613</v>
      </c>
      <c r="AB39" s="47">
        <f t="shared" si="4"/>
        <v>0</v>
      </c>
      <c r="AC39" s="47">
        <f t="shared" si="23"/>
        <v>121122.33470790961</v>
      </c>
      <c r="AD39" s="47">
        <f t="shared" si="24"/>
        <v>284138.05453670339</v>
      </c>
      <c r="AE39" s="47">
        <f t="shared" si="25"/>
        <v>38.20415504113064</v>
      </c>
      <c r="AF39" s="49">
        <f t="shared" si="26"/>
        <v>0.29887533527191279</v>
      </c>
      <c r="AG39" s="47">
        <f>IF(ISBLANK($D39),"",S39*_xlfn.XLOOKUP(Q39,DATA!$B$24:$B$25,DATA!$C$24:$C$25,"error",0,1)/1000)</f>
        <v>161.40710782834449</v>
      </c>
      <c r="AH39" s="47">
        <f>IF(ISBLANK($D39),"",V39*_xlfn.XLOOKUP(Q39,DATA!$B$24:$B$25,DATA!$C$24:$C$25,"error",0,1)/1000)</f>
        <v>0</v>
      </c>
      <c r="AI39" s="47">
        <f>IF(ISBLANK($D39),"",X39*_xlfn.XLOOKUP(Q39,DATA!$B$24:$B$25,DATA!$C$24:$C$25,"error",0,1)/1000)</f>
        <v>48.240603467466244</v>
      </c>
      <c r="AJ39" s="47">
        <f>IF(ISBLANK($D39),"",Z39*_xlfn.XLOOKUP(Q39,DATA!$B$24:$B$25,DATA!$C$24:$C$25,"error",0,1)/1000)</f>
        <v>0</v>
      </c>
      <c r="AK39" s="47">
        <f>IF(ISBLANK($D39),"",AB39*_xlfn.XLOOKUP(Q39,DATA!$B$24:$B$25,DATA!$C$24:$C$25,"error",0,1)/1000)</f>
        <v>0</v>
      </c>
      <c r="AL39" s="47">
        <f t="shared" si="5"/>
        <v>48.240603467466244</v>
      </c>
      <c r="AM39" s="47">
        <f t="shared" si="6"/>
        <v>113.16650436087825</v>
      </c>
      <c r="AN39" s="47">
        <f t="shared" si="27"/>
        <v>5.5030372387345521</v>
      </c>
      <c r="AO39" s="47">
        <f t="shared" si="28"/>
        <v>0</v>
      </c>
      <c r="AP39" s="47">
        <f t="shared" si="29"/>
        <v>1.6447220997406109</v>
      </c>
      <c r="AQ39" s="47">
        <f t="shared" si="30"/>
        <v>0</v>
      </c>
      <c r="AR39" s="47">
        <f t="shared" si="31"/>
        <v>0</v>
      </c>
      <c r="AS39" s="47">
        <f t="shared" si="32"/>
        <v>1.6447220997406109</v>
      </c>
      <c r="AT39" s="47">
        <f t="shared" si="33"/>
        <v>3.858315138993941</v>
      </c>
      <c r="AU39" s="47">
        <f t="shared" si="34"/>
        <v>0.29929058689127891</v>
      </c>
      <c r="AV39" s="47">
        <f t="shared" si="35"/>
        <v>0</v>
      </c>
      <c r="AW39" s="47">
        <f t="shared" si="36"/>
        <v>8.945057450085854E-2</v>
      </c>
      <c r="AX39" s="47">
        <f t="shared" si="37"/>
        <v>0</v>
      </c>
      <c r="AY39" s="47">
        <f t="shared" si="38"/>
        <v>0</v>
      </c>
      <c r="AZ39" s="47">
        <f t="shared" si="39"/>
        <v>8.945057450085854E-2</v>
      </c>
      <c r="BA39" s="47">
        <f t="shared" si="40"/>
        <v>0.20984001239042038</v>
      </c>
      <c r="BB39" s="23">
        <f>IF(V39&gt;0,J39*DATA!$C$4,0)</f>
        <v>0</v>
      </c>
      <c r="BC39" s="23">
        <f>IF(X39&gt;0,N39*_xlfn.XLOOKUP(Budapest!O39,DATA!$B$5:$B$6,DATA!$C$5:$C$6,"error",0,1),0)</f>
        <v>65661.263999999996</v>
      </c>
      <c r="BD39" s="23" t="str">
        <f>IF(Z39&gt;0,(L39-M39)*DATA!$C$7,"0,00 ")</f>
        <v xml:space="preserve">0,00 </v>
      </c>
      <c r="BE39" s="23">
        <f>IF(G39="basement",D39*DATA!$C$8,IF(G39="ground",0,"error"))</f>
        <v>0</v>
      </c>
      <c r="BF39" s="23">
        <f t="shared" si="41"/>
        <v>65661.263999999996</v>
      </c>
      <c r="BG39" s="23">
        <v>0.25</v>
      </c>
      <c r="BH39" s="23">
        <v>1.1000000000000001</v>
      </c>
      <c r="BI39" s="23">
        <f t="shared" si="42"/>
        <v>0.56999999999999995</v>
      </c>
      <c r="BJ39" s="23">
        <v>2.33</v>
      </c>
      <c r="BK39" s="23">
        <f t="shared" si="43"/>
        <v>0.25</v>
      </c>
      <c r="BL39" s="23">
        <f t="shared" si="44"/>
        <v>0.23928112965340181</v>
      </c>
      <c r="BM39" s="5">
        <v>1.1000000000000001</v>
      </c>
      <c r="BN39" s="5">
        <f t="shared" si="45"/>
        <v>0.56999999999999995</v>
      </c>
      <c r="BO39" s="50"/>
      <c r="BP39" s="48">
        <f t="shared" si="7"/>
        <v>30878.324999999997</v>
      </c>
      <c r="BQ39" s="51">
        <f t="shared" si="8"/>
        <v>7</v>
      </c>
      <c r="BR39" s="47">
        <f t="shared" si="46"/>
        <v>9881.0639999999985</v>
      </c>
      <c r="BS39" s="46">
        <f t="shared" si="9"/>
        <v>23.25</v>
      </c>
      <c r="BT39" s="46">
        <f t="shared" si="47"/>
        <v>24702.66</v>
      </c>
      <c r="BU39" s="46">
        <f t="shared" si="10"/>
        <v>351.66642593249998</v>
      </c>
      <c r="BV39" s="46">
        <f t="shared" si="11"/>
        <v>351.66642593249998</v>
      </c>
      <c r="BW39" s="46">
        <f t="shared" si="12"/>
        <v>246.56200497804875</v>
      </c>
      <c r="BX39" s="46">
        <f t="shared" si="13"/>
        <v>351.66642593249998</v>
      </c>
      <c r="BY39" s="46">
        <f t="shared" si="14"/>
        <v>351.66642593249998</v>
      </c>
      <c r="BZ39" s="46">
        <f t="shared" si="48"/>
        <v>405260.389244613</v>
      </c>
      <c r="CA39" s="46">
        <f t="shared" si="48"/>
        <v>405260.389244613</v>
      </c>
      <c r="CB39" s="46">
        <f t="shared" si="48"/>
        <v>284138.05453670339</v>
      </c>
      <c r="CC39" s="46">
        <f t="shared" si="48"/>
        <v>405260.389244613</v>
      </c>
      <c r="CD39" s="46">
        <f t="shared" si="48"/>
        <v>405260.389244613</v>
      </c>
    </row>
    <row r="40" spans="1:82" s="52" customFormat="1" ht="15" customHeight="1" x14ac:dyDescent="0.35">
      <c r="A40" s="39">
        <v>37</v>
      </c>
      <c r="B40" s="40" t="s">
        <v>82</v>
      </c>
      <c r="C40" s="40" t="s">
        <v>128</v>
      </c>
      <c r="D40" s="41">
        <v>252.4</v>
      </c>
      <c r="E40" s="41">
        <f t="shared" si="16"/>
        <v>1413.44</v>
      </c>
      <c r="F40" s="41">
        <v>64.599999999999994</v>
      </c>
      <c r="G40" s="42" t="s">
        <v>84</v>
      </c>
      <c r="H40" s="43">
        <v>7</v>
      </c>
      <c r="I40" s="44">
        <v>23.25</v>
      </c>
      <c r="J40" s="41">
        <f t="shared" si="17"/>
        <v>1201.7499999999998</v>
      </c>
      <c r="K40" s="42" t="s">
        <v>85</v>
      </c>
      <c r="L40" s="44">
        <v>300.2</v>
      </c>
      <c r="M40" s="44">
        <v>300.2</v>
      </c>
      <c r="N40" s="41">
        <v>259.97200000000004</v>
      </c>
      <c r="O40" s="45" t="s">
        <v>86</v>
      </c>
      <c r="P40" s="45" t="s">
        <v>97</v>
      </c>
      <c r="Q40" s="45" t="s">
        <v>94</v>
      </c>
      <c r="R40" s="45" t="s">
        <v>88</v>
      </c>
      <c r="S40" s="46">
        <f t="shared" si="18"/>
        <v>126881.306161008</v>
      </c>
      <c r="T40" s="46">
        <f t="shared" si="0"/>
        <v>89.767734152852611</v>
      </c>
      <c r="U40" s="47">
        <f t="shared" si="19"/>
        <v>62565.744638369542</v>
      </c>
      <c r="V40" s="47">
        <f t="shared" si="1"/>
        <v>64315.561522638462</v>
      </c>
      <c r="W40" s="47">
        <f t="shared" si="20"/>
        <v>125786.3394175874</v>
      </c>
      <c r="X40" s="47">
        <f t="shared" si="2"/>
        <v>1094.9667434206058</v>
      </c>
      <c r="Y40" s="48">
        <f t="shared" si="21"/>
        <v>126881.306161008</v>
      </c>
      <c r="Z40" s="47">
        <f t="shared" si="3"/>
        <v>0</v>
      </c>
      <c r="AA40" s="48">
        <f t="shared" si="22"/>
        <v>126881.306161008</v>
      </c>
      <c r="AB40" s="47">
        <f t="shared" si="4"/>
        <v>0</v>
      </c>
      <c r="AC40" s="47">
        <f t="shared" si="23"/>
        <v>65410.528266059067</v>
      </c>
      <c r="AD40" s="47">
        <f t="shared" si="24"/>
        <v>61470.777894948937</v>
      </c>
      <c r="AE40" s="47">
        <f t="shared" si="25"/>
        <v>43.490192646981079</v>
      </c>
      <c r="AF40" s="49">
        <f t="shared" si="26"/>
        <v>0.5155253381696383</v>
      </c>
      <c r="AG40" s="47">
        <f>IF(ISBLANK($D40),"",S40*_xlfn.XLOOKUP(Q40,DATA!$B$24:$B$25,DATA!$C$24:$C$25,"error",0,1)/1000)</f>
        <v>50.534286617806266</v>
      </c>
      <c r="AH40" s="47">
        <f>IF(ISBLANK($D40),"",V40*_xlfn.XLOOKUP(Q40,DATA!$B$24:$B$25,DATA!$C$24:$C$25,"error",0,1)/1000)</f>
        <v>25.615601843236448</v>
      </c>
      <c r="AI40" s="47">
        <f>IF(ISBLANK($D40),"",X40*_xlfn.XLOOKUP(Q40,DATA!$B$24:$B$25,DATA!$C$24:$C$25,"error",0,1)/1000)</f>
        <v>0.4361033545695589</v>
      </c>
      <c r="AJ40" s="47">
        <f>IF(ISBLANK($D40),"",Z40*_xlfn.XLOOKUP(Q40,DATA!$B$24:$B$25,DATA!$C$24:$C$25,"error",0,1)/1000)</f>
        <v>0</v>
      </c>
      <c r="AK40" s="47">
        <f>IF(ISBLANK($D40),"",AB40*_xlfn.XLOOKUP(Q40,DATA!$B$24:$B$25,DATA!$C$24:$C$25,"error",0,1)/1000)</f>
        <v>0</v>
      </c>
      <c r="AL40" s="47">
        <f t="shared" si="5"/>
        <v>26.051705197806008</v>
      </c>
      <c r="AM40" s="47">
        <f t="shared" si="6"/>
        <v>24.482581420000258</v>
      </c>
      <c r="AN40" s="47">
        <f t="shared" si="27"/>
        <v>1.7229232642370518</v>
      </c>
      <c r="AO40" s="47">
        <f t="shared" si="28"/>
        <v>0.87334202769955838</v>
      </c>
      <c r="AP40" s="47">
        <f t="shared" si="29"/>
        <v>1.4868570736584992E-2</v>
      </c>
      <c r="AQ40" s="47">
        <f t="shared" si="30"/>
        <v>0</v>
      </c>
      <c r="AR40" s="47">
        <f t="shared" si="31"/>
        <v>0</v>
      </c>
      <c r="AS40" s="47">
        <f t="shared" si="32"/>
        <v>0.88821059843614325</v>
      </c>
      <c r="AT40" s="47">
        <f t="shared" si="33"/>
        <v>0.83471266580090853</v>
      </c>
      <c r="AU40" s="47">
        <f t="shared" si="34"/>
        <v>9.3703657189992476E-2</v>
      </c>
      <c r="AV40" s="47">
        <f t="shared" si="35"/>
        <v>4.7497960978204558E-2</v>
      </c>
      <c r="AW40" s="47">
        <f t="shared" si="36"/>
        <v>8.086485823981665E-4</v>
      </c>
      <c r="AX40" s="47">
        <f t="shared" si="37"/>
        <v>0</v>
      </c>
      <c r="AY40" s="47">
        <f t="shared" si="38"/>
        <v>0</v>
      </c>
      <c r="AZ40" s="47">
        <f t="shared" si="39"/>
        <v>4.8306609560602731E-2</v>
      </c>
      <c r="BA40" s="47">
        <f t="shared" si="40"/>
        <v>4.5397047629389745E-2</v>
      </c>
      <c r="BB40" s="23">
        <f>IF(V40&gt;0,J40*DATA!$C$4,0)</f>
        <v>78113.749999999985</v>
      </c>
      <c r="BC40" s="23">
        <f>IF(X40&gt;0,N40*_xlfn.XLOOKUP(Budapest!O40,DATA!$B$5:$B$6,DATA!$C$5:$C$6,"error",0,1),0)</f>
        <v>12478.656000000003</v>
      </c>
      <c r="BD40" s="23" t="str">
        <f>IF(Z40&gt;0,(L40-M40)*DATA!$C$7,"0,00 ")</f>
        <v xml:space="preserve">0,00 </v>
      </c>
      <c r="BE40" s="23">
        <f>IF(G40="basement",D40*DATA!$C$8,IF(G40="ground",0,"error"))</f>
        <v>0</v>
      </c>
      <c r="BF40" s="23">
        <f t="shared" si="41"/>
        <v>90592.405999999988</v>
      </c>
      <c r="BG40" s="23">
        <v>1.48</v>
      </c>
      <c r="BH40" s="23">
        <v>1.1000000000000001</v>
      </c>
      <c r="BI40" s="23">
        <f t="shared" si="42"/>
        <v>0.56999999999999995</v>
      </c>
      <c r="BJ40" s="23">
        <v>0.22</v>
      </c>
      <c r="BK40" s="23">
        <f t="shared" si="43"/>
        <v>0.21630769230769231</v>
      </c>
      <c r="BL40" s="23">
        <f t="shared" si="44"/>
        <v>0.12054794520547943</v>
      </c>
      <c r="BM40" s="5">
        <v>1.1000000000000001</v>
      </c>
      <c r="BN40" s="5">
        <f t="shared" si="45"/>
        <v>0.56999999999999995</v>
      </c>
      <c r="BO40" s="50"/>
      <c r="BP40" s="48">
        <f t="shared" si="7"/>
        <v>5868.3</v>
      </c>
      <c r="BQ40" s="51">
        <f t="shared" si="8"/>
        <v>7</v>
      </c>
      <c r="BR40" s="47">
        <f t="shared" si="46"/>
        <v>1877.856</v>
      </c>
      <c r="BS40" s="46">
        <f t="shared" si="9"/>
        <v>23.25</v>
      </c>
      <c r="BT40" s="46">
        <f t="shared" si="47"/>
        <v>4694.6400000000003</v>
      </c>
      <c r="BU40" s="46">
        <f t="shared" si="10"/>
        <v>110.10179291999999</v>
      </c>
      <c r="BV40" s="46">
        <f t="shared" si="11"/>
        <v>54.291690939230769</v>
      </c>
      <c r="BW40" s="46">
        <f t="shared" si="12"/>
        <v>109.15163087260274</v>
      </c>
      <c r="BX40" s="46">
        <f t="shared" si="13"/>
        <v>110.10179291999999</v>
      </c>
      <c r="BY40" s="46">
        <f t="shared" si="14"/>
        <v>110.10179291999999</v>
      </c>
      <c r="BZ40" s="46">
        <f t="shared" si="48"/>
        <v>126881.306161008</v>
      </c>
      <c r="CA40" s="46">
        <f t="shared" si="48"/>
        <v>62565.744638369542</v>
      </c>
      <c r="CB40" s="46">
        <f t="shared" si="48"/>
        <v>125786.3394175874</v>
      </c>
      <c r="CC40" s="46">
        <f t="shared" si="48"/>
        <v>126881.306161008</v>
      </c>
      <c r="CD40" s="46">
        <f t="shared" si="48"/>
        <v>126881.306161008</v>
      </c>
    </row>
    <row r="41" spans="1:82" s="52" customFormat="1" ht="15" customHeight="1" x14ac:dyDescent="0.35">
      <c r="A41" s="39">
        <v>38</v>
      </c>
      <c r="B41" s="40" t="s">
        <v>82</v>
      </c>
      <c r="C41" s="40" t="s">
        <v>129</v>
      </c>
      <c r="D41" s="41">
        <v>244.5</v>
      </c>
      <c r="E41" s="41">
        <f t="shared" si="16"/>
        <v>1173.6000000000001</v>
      </c>
      <c r="F41" s="41">
        <v>62.6</v>
      </c>
      <c r="G41" s="42" t="s">
        <v>84</v>
      </c>
      <c r="H41" s="43">
        <v>6</v>
      </c>
      <c r="I41" s="44">
        <v>20.5</v>
      </c>
      <c r="J41" s="41">
        <f t="shared" si="17"/>
        <v>1013.9</v>
      </c>
      <c r="K41" s="42" t="s">
        <v>85</v>
      </c>
      <c r="L41" s="44">
        <v>269.39999999999998</v>
      </c>
      <c r="M41" s="44">
        <v>242.5</v>
      </c>
      <c r="N41" s="41">
        <v>251.83500000000001</v>
      </c>
      <c r="O41" s="45" t="s">
        <v>86</v>
      </c>
      <c r="P41" s="45" t="s">
        <v>97</v>
      </c>
      <c r="Q41" s="45" t="s">
        <v>87</v>
      </c>
      <c r="R41" s="45" t="s">
        <v>88</v>
      </c>
      <c r="S41" s="46">
        <f t="shared" si="18"/>
        <v>110801.62759659</v>
      </c>
      <c r="T41" s="46">
        <f t="shared" si="0"/>
        <v>94.411748122520436</v>
      </c>
      <c r="U41" s="47">
        <f t="shared" si="19"/>
        <v>56539.470053171535</v>
      </c>
      <c r="V41" s="47">
        <f t="shared" si="1"/>
        <v>54262.157543418463</v>
      </c>
      <c r="W41" s="47">
        <f t="shared" si="20"/>
        <v>109740.93279165207</v>
      </c>
      <c r="X41" s="47">
        <f t="shared" si="2"/>
        <v>1060.694804937928</v>
      </c>
      <c r="Y41" s="48">
        <f t="shared" si="21"/>
        <v>108807.96839409001</v>
      </c>
      <c r="Z41" s="47">
        <f t="shared" si="3"/>
        <v>1993.6592024999845</v>
      </c>
      <c r="AA41" s="48">
        <f t="shared" si="22"/>
        <v>110801.62759659</v>
      </c>
      <c r="AB41" s="47">
        <f t="shared" si="4"/>
        <v>0</v>
      </c>
      <c r="AC41" s="47">
        <f t="shared" si="23"/>
        <v>57316.511550856376</v>
      </c>
      <c r="AD41" s="47">
        <f t="shared" si="24"/>
        <v>53485.116045733623</v>
      </c>
      <c r="AE41" s="47">
        <f t="shared" si="25"/>
        <v>45.573548096228372</v>
      </c>
      <c r="AF41" s="49">
        <f t="shared" si="26"/>
        <v>0.51728943693441143</v>
      </c>
      <c r="AG41" s="47">
        <f>IF(ISBLANK($D41),"",S41*_xlfn.XLOOKUP(Q41,DATA!$B$24:$B$25,DATA!$C$24:$C$25,"error",0,1)/1000)</f>
        <v>22.26558706553476</v>
      </c>
      <c r="AH41" s="47">
        <f>IF(ISBLANK($D41),"",V41*_xlfn.XLOOKUP(Q41,DATA!$B$24:$B$25,DATA!$C$24:$C$25,"error",0,1)/1000)</f>
        <v>10.903980558349939</v>
      </c>
      <c r="AI41" s="47">
        <f>IF(ISBLANK($D41),"",X41*_xlfn.XLOOKUP(Q41,DATA!$B$24:$B$25,DATA!$C$24:$C$25,"error",0,1)/1000)</f>
        <v>0.21314662105227664</v>
      </c>
      <c r="AJ41" s="47">
        <f>IF(ISBLANK($D41),"",Z41*_xlfn.XLOOKUP(Q41,DATA!$B$24:$B$25,DATA!$C$24:$C$25,"error",0,1)/1000)</f>
        <v>0.40062581674237185</v>
      </c>
      <c r="AK41" s="47">
        <f>IF(ISBLANK($D41),"",AB41*_xlfn.XLOOKUP(Q41,DATA!$B$24:$B$25,DATA!$C$24:$C$25,"error",0,1)/1000)</f>
        <v>0</v>
      </c>
      <c r="AL41" s="47">
        <f t="shared" si="5"/>
        <v>11.517752996144587</v>
      </c>
      <c r="AM41" s="47">
        <f t="shared" si="6"/>
        <v>10.747834069390173</v>
      </c>
      <c r="AN41" s="47">
        <f t="shared" si="27"/>
        <v>1.5045770545524342</v>
      </c>
      <c r="AO41" s="47">
        <f t="shared" si="28"/>
        <v>0.73682669597219241</v>
      </c>
      <c r="AP41" s="47">
        <f t="shared" si="29"/>
        <v>1.4403191541580672E-2</v>
      </c>
      <c r="AQ41" s="47">
        <f t="shared" si="30"/>
        <v>2.7071929860090764E-2</v>
      </c>
      <c r="AR41" s="47">
        <f t="shared" si="31"/>
        <v>0</v>
      </c>
      <c r="AS41" s="47">
        <f t="shared" si="32"/>
        <v>0.77830181737386384</v>
      </c>
      <c r="AT41" s="47">
        <f t="shared" si="33"/>
        <v>0.72627523717857034</v>
      </c>
      <c r="AU41" s="47">
        <f t="shared" si="34"/>
        <v>8.1828584860475978E-2</v>
      </c>
      <c r="AV41" s="47">
        <f t="shared" si="35"/>
        <v>4.0073378519493746E-2</v>
      </c>
      <c r="AW41" s="47">
        <f t="shared" si="36"/>
        <v>7.8333826622958781E-4</v>
      </c>
      <c r="AX41" s="47">
        <f t="shared" si="37"/>
        <v>1.4723458018919893E-3</v>
      </c>
      <c r="AY41" s="47">
        <f t="shared" si="38"/>
        <v>0</v>
      </c>
      <c r="AZ41" s="47">
        <f t="shared" si="39"/>
        <v>4.2329062587615318E-2</v>
      </c>
      <c r="BA41" s="47">
        <f t="shared" si="40"/>
        <v>3.949952227286066E-2</v>
      </c>
      <c r="BB41" s="23">
        <f>IF(V41&gt;0,J41*DATA!$C$4,0)</f>
        <v>65903.5</v>
      </c>
      <c r="BC41" s="23">
        <f>IF(X41&gt;0,N41*_xlfn.XLOOKUP(Budapest!O41,DATA!$B$5:$B$6,DATA!$C$5:$C$6,"error",0,1),0)</f>
        <v>12088.08</v>
      </c>
      <c r="BD41" s="23">
        <f>IF(Z41&gt;0,(L41-M41)*DATA!$C$7,"0,00 ")</f>
        <v>4034.9999999999964</v>
      </c>
      <c r="BE41" s="23">
        <f>IF(G41="basement",D41*DATA!$C$8,IF(G41="ground",0,"error"))</f>
        <v>0</v>
      </c>
      <c r="BF41" s="23">
        <f t="shared" si="41"/>
        <v>82026.58</v>
      </c>
      <c r="BG41" s="23">
        <v>1.48</v>
      </c>
      <c r="BH41" s="23">
        <v>1.2747401633259094</v>
      </c>
      <c r="BI41" s="23">
        <f t="shared" si="42"/>
        <v>0.56999999999999995</v>
      </c>
      <c r="BJ41" s="23">
        <v>0.22</v>
      </c>
      <c r="BK41" s="23">
        <f t="shared" si="43"/>
        <v>0.21630769230769231</v>
      </c>
      <c r="BL41" s="23">
        <f t="shared" si="44"/>
        <v>0.12054794520547943</v>
      </c>
      <c r="BM41" s="5">
        <v>1.1000000000000001</v>
      </c>
      <c r="BN41" s="5">
        <f t="shared" si="45"/>
        <v>0.56999999999999995</v>
      </c>
      <c r="BO41" s="50"/>
      <c r="BP41" s="48">
        <f t="shared" si="7"/>
        <v>5012.25</v>
      </c>
      <c r="BQ41" s="51">
        <f t="shared" si="8"/>
        <v>6</v>
      </c>
      <c r="BR41" s="47">
        <f t="shared" si="46"/>
        <v>1603.92</v>
      </c>
      <c r="BS41" s="46">
        <f t="shared" si="9"/>
        <v>20.5</v>
      </c>
      <c r="BT41" s="46">
        <f t="shared" si="47"/>
        <v>4009.8</v>
      </c>
      <c r="BU41" s="46">
        <f t="shared" si="10"/>
        <v>96.148583474999995</v>
      </c>
      <c r="BV41" s="46">
        <f t="shared" si="11"/>
        <v>49.062365544230765</v>
      </c>
      <c r="BW41" s="46">
        <f t="shared" si="12"/>
        <v>95.228161047945207</v>
      </c>
      <c r="BX41" s="46">
        <f t="shared" si="13"/>
        <v>94.418577225000007</v>
      </c>
      <c r="BY41" s="46">
        <f t="shared" si="14"/>
        <v>96.148583474999995</v>
      </c>
      <c r="BZ41" s="46">
        <f t="shared" si="48"/>
        <v>110801.62759659</v>
      </c>
      <c r="CA41" s="46">
        <f t="shared" si="48"/>
        <v>56539.470053171535</v>
      </c>
      <c r="CB41" s="46">
        <f t="shared" si="48"/>
        <v>109740.93279165207</v>
      </c>
      <c r="CC41" s="46">
        <f t="shared" si="48"/>
        <v>108807.96839409001</v>
      </c>
      <c r="CD41" s="46">
        <f t="shared" si="48"/>
        <v>110801.62759659</v>
      </c>
    </row>
    <row r="42" spans="1:82" s="52" customFormat="1" ht="15" customHeight="1" x14ac:dyDescent="0.35">
      <c r="A42" s="39">
        <v>39</v>
      </c>
      <c r="B42" s="40" t="s">
        <v>82</v>
      </c>
      <c r="C42" s="40" t="s">
        <v>130</v>
      </c>
      <c r="D42" s="41">
        <v>230</v>
      </c>
      <c r="E42" s="41">
        <f t="shared" si="16"/>
        <v>736</v>
      </c>
      <c r="F42" s="41">
        <v>60.8</v>
      </c>
      <c r="G42" s="42" t="s">
        <v>84</v>
      </c>
      <c r="H42" s="43">
        <v>4</v>
      </c>
      <c r="I42" s="44">
        <v>14.5</v>
      </c>
      <c r="J42" s="41">
        <f t="shared" si="17"/>
        <v>678.89999999999986</v>
      </c>
      <c r="K42" s="42" t="s">
        <v>85</v>
      </c>
      <c r="L42" s="44">
        <v>202.7</v>
      </c>
      <c r="M42" s="44">
        <v>81.099999999999994</v>
      </c>
      <c r="N42" s="41">
        <v>236.9</v>
      </c>
      <c r="O42" s="45" t="s">
        <v>86</v>
      </c>
      <c r="P42" s="45" t="s">
        <v>97</v>
      </c>
      <c r="Q42" s="45" t="s">
        <v>87</v>
      </c>
      <c r="R42" s="45" t="s">
        <v>88</v>
      </c>
      <c r="S42" s="46">
        <f t="shared" si="18"/>
        <v>84205.856476000001</v>
      </c>
      <c r="T42" s="46">
        <f t="shared" si="0"/>
        <v>114.41013108152174</v>
      </c>
      <c r="U42" s="47">
        <f t="shared" si="19"/>
        <v>47872.313960735388</v>
      </c>
      <c r="V42" s="47">
        <f t="shared" si="1"/>
        <v>36333.542515264613</v>
      </c>
      <c r="W42" s="47">
        <f t="shared" si="20"/>
        <v>83208.065861947951</v>
      </c>
      <c r="X42" s="47">
        <f t="shared" si="2"/>
        <v>997.79061405204993</v>
      </c>
      <c r="Y42" s="48">
        <f t="shared" si="21"/>
        <v>75193.627515999993</v>
      </c>
      <c r="Z42" s="47">
        <f t="shared" si="3"/>
        <v>9012.2289600000076</v>
      </c>
      <c r="AA42" s="48">
        <f t="shared" si="22"/>
        <v>84205.856476000001</v>
      </c>
      <c r="AB42" s="47">
        <f t="shared" si="4"/>
        <v>0</v>
      </c>
      <c r="AC42" s="47">
        <f t="shared" si="23"/>
        <v>46343.562089316671</v>
      </c>
      <c r="AD42" s="47">
        <f t="shared" si="24"/>
        <v>37862.29438668333</v>
      </c>
      <c r="AE42" s="47">
        <f t="shared" si="25"/>
        <v>51.443334764515392</v>
      </c>
      <c r="AF42" s="49">
        <f t="shared" si="26"/>
        <v>0.55036031968305332</v>
      </c>
      <c r="AG42" s="47">
        <f>IF(ISBLANK($D42),"",S42*_xlfn.XLOOKUP(Q42,DATA!$B$24:$B$25,DATA!$C$24:$C$25,"error",0,1)/1000)</f>
        <v>16.9211668588522</v>
      </c>
      <c r="AH42" s="47">
        <f>IF(ISBLANK($D42),"",V42*_xlfn.XLOOKUP(Q42,DATA!$B$24:$B$25,DATA!$C$24:$C$25,"error",0,1)/1000)</f>
        <v>7.3012253684424238</v>
      </c>
      <c r="AI42" s="47">
        <f>IF(ISBLANK($D42),"",X42*_xlfn.XLOOKUP(Q42,DATA!$B$24:$B$25,DATA!$C$24:$C$25,"error",0,1)/1000)</f>
        <v>0.20050602389375943</v>
      </c>
      <c r="AJ42" s="47">
        <f>IF(ISBLANK($D42),"",Z42*_xlfn.XLOOKUP(Q42,DATA!$B$24:$B$25,DATA!$C$24:$C$25,"error",0,1)/1000)</f>
        <v>1.8110074095120015</v>
      </c>
      <c r="AK42" s="47">
        <f>IF(ISBLANK($D42),"",AB42*_xlfn.XLOOKUP(Q42,DATA!$B$24:$B$25,DATA!$C$24:$C$25,"error",0,1)/1000)</f>
        <v>0</v>
      </c>
      <c r="AL42" s="47">
        <f t="shared" si="5"/>
        <v>9.3127388018481856</v>
      </c>
      <c r="AM42" s="47">
        <f t="shared" si="6"/>
        <v>7.6084280570040139</v>
      </c>
      <c r="AN42" s="47">
        <f t="shared" si="27"/>
        <v>1.1434326576320457</v>
      </c>
      <c r="AO42" s="47">
        <f t="shared" si="28"/>
        <v>0.49337374878737683</v>
      </c>
      <c r="AP42" s="47">
        <f t="shared" si="29"/>
        <v>1.35490145380924E-2</v>
      </c>
      <c r="AQ42" s="47">
        <f t="shared" si="30"/>
        <v>0.12237719966494667</v>
      </c>
      <c r="AR42" s="47">
        <f t="shared" si="31"/>
        <v>0</v>
      </c>
      <c r="AS42" s="47">
        <f t="shared" si="32"/>
        <v>0.62929996299041591</v>
      </c>
      <c r="AT42" s="47">
        <f t="shared" si="33"/>
        <v>0.51413269464162981</v>
      </c>
      <c r="AU42" s="47">
        <f t="shared" si="34"/>
        <v>6.2187227948332827E-2</v>
      </c>
      <c r="AV42" s="47">
        <f t="shared" si="35"/>
        <v>2.6832840198130287E-2</v>
      </c>
      <c r="AW42" s="47">
        <f t="shared" si="36"/>
        <v>7.3688262262906843E-4</v>
      </c>
      <c r="AX42" s="47">
        <f t="shared" si="37"/>
        <v>6.6556598330880087E-3</v>
      </c>
      <c r="AY42" s="47">
        <f t="shared" si="38"/>
        <v>0</v>
      </c>
      <c r="AZ42" s="47">
        <f t="shared" si="39"/>
        <v>3.4225382653847364E-2</v>
      </c>
      <c r="BA42" s="47">
        <f t="shared" si="40"/>
        <v>2.7961845294485463E-2</v>
      </c>
      <c r="BB42" s="23">
        <f>IF(V42&gt;0,J42*DATA!$C$4,0)</f>
        <v>44128.499999999993</v>
      </c>
      <c r="BC42" s="23">
        <f>IF(X42&gt;0,N42*_xlfn.XLOOKUP(Budapest!O42,DATA!$B$5:$B$6,DATA!$C$5:$C$6,"error",0,1),0)</f>
        <v>11371.2</v>
      </c>
      <c r="BD42" s="23">
        <f>IF(Z42&gt;0,(L42-M42)*DATA!$C$7,"0,00 ")</f>
        <v>18240</v>
      </c>
      <c r="BE42" s="23">
        <f>IF(G42="basement",D42*DATA!$C$8,IF(G42="ground",0,"error"))</f>
        <v>0</v>
      </c>
      <c r="BF42" s="23">
        <f t="shared" si="41"/>
        <v>73739.7</v>
      </c>
      <c r="BG42" s="23">
        <v>1.48</v>
      </c>
      <c r="BH42" s="23">
        <v>2.1498273310310805</v>
      </c>
      <c r="BI42" s="23">
        <f t="shared" si="42"/>
        <v>0.56999999999999995</v>
      </c>
      <c r="BJ42" s="23">
        <v>0.22</v>
      </c>
      <c r="BK42" s="23">
        <f t="shared" si="43"/>
        <v>0.21630769230769231</v>
      </c>
      <c r="BL42" s="23">
        <f t="shared" si="44"/>
        <v>0.12054794520547943</v>
      </c>
      <c r="BM42" s="5">
        <v>1.1000000000000001</v>
      </c>
      <c r="BN42" s="5">
        <f t="shared" si="45"/>
        <v>0.56999999999999995</v>
      </c>
      <c r="BO42" s="50"/>
      <c r="BP42" s="48">
        <f t="shared" si="7"/>
        <v>3335</v>
      </c>
      <c r="BQ42" s="51">
        <f t="shared" si="8"/>
        <v>4</v>
      </c>
      <c r="BR42" s="47">
        <f t="shared" si="46"/>
        <v>1067.2</v>
      </c>
      <c r="BS42" s="46">
        <f t="shared" si="9"/>
        <v>14.5</v>
      </c>
      <c r="BT42" s="46">
        <f t="shared" si="47"/>
        <v>2668</v>
      </c>
      <c r="BU42" s="46">
        <f t="shared" si="10"/>
        <v>73.06998999999999</v>
      </c>
      <c r="BV42" s="46">
        <f t="shared" si="11"/>
        <v>41.541403992307693</v>
      </c>
      <c r="BW42" s="46">
        <f t="shared" si="12"/>
        <v>72.204152952054798</v>
      </c>
      <c r="BX42" s="46">
        <f t="shared" si="13"/>
        <v>65.249589999999984</v>
      </c>
      <c r="BY42" s="46">
        <f t="shared" si="14"/>
        <v>73.06998999999999</v>
      </c>
      <c r="BZ42" s="46">
        <f t="shared" si="48"/>
        <v>84205.856476000001</v>
      </c>
      <c r="CA42" s="46">
        <f t="shared" si="48"/>
        <v>47872.313960735388</v>
      </c>
      <c r="CB42" s="46">
        <f t="shared" si="48"/>
        <v>83208.065861947951</v>
      </c>
      <c r="CC42" s="46">
        <f t="shared" si="48"/>
        <v>75193.627515999993</v>
      </c>
      <c r="CD42" s="46">
        <f t="shared" si="48"/>
        <v>84205.856476000001</v>
      </c>
    </row>
    <row r="43" spans="1:82" s="52" customFormat="1" ht="15" customHeight="1" x14ac:dyDescent="0.35">
      <c r="A43" s="39">
        <v>40</v>
      </c>
      <c r="B43" s="40" t="s">
        <v>82</v>
      </c>
      <c r="C43" s="40" t="s">
        <v>131</v>
      </c>
      <c r="D43" s="41">
        <v>334.8</v>
      </c>
      <c r="E43" s="41">
        <f t="shared" si="16"/>
        <v>803.5200000000001</v>
      </c>
      <c r="F43" s="41">
        <v>73.2</v>
      </c>
      <c r="G43" s="42" t="s">
        <v>84</v>
      </c>
      <c r="H43" s="43">
        <v>3</v>
      </c>
      <c r="I43" s="44">
        <v>11.25</v>
      </c>
      <c r="J43" s="41">
        <f t="shared" si="17"/>
        <v>691.7</v>
      </c>
      <c r="K43" s="42" t="s">
        <v>85</v>
      </c>
      <c r="L43" s="44">
        <v>131.80000000000001</v>
      </c>
      <c r="M43" s="44">
        <v>92.6</v>
      </c>
      <c r="N43" s="41">
        <v>344.84399999999999</v>
      </c>
      <c r="O43" s="45" t="s">
        <v>86</v>
      </c>
      <c r="P43" s="45" t="s">
        <v>97</v>
      </c>
      <c r="Q43" s="45" t="s">
        <v>87</v>
      </c>
      <c r="R43" s="45" t="s">
        <v>88</v>
      </c>
      <c r="S43" s="46">
        <f t="shared" si="18"/>
        <v>79166.68478661601</v>
      </c>
      <c r="T43" s="46">
        <f t="shared" si="0"/>
        <v>98.524846657974905</v>
      </c>
      <c r="U43" s="47">
        <f t="shared" si="19"/>
        <v>42148.108622514468</v>
      </c>
      <c r="V43" s="47">
        <f t="shared" si="1"/>
        <v>37018.576164101542</v>
      </c>
      <c r="W43" s="47">
        <f t="shared" si="20"/>
        <v>77714.248710161104</v>
      </c>
      <c r="X43" s="47">
        <f t="shared" si="2"/>
        <v>1452.4360764549056</v>
      </c>
      <c r="Y43" s="48">
        <f t="shared" si="21"/>
        <v>76261.426766616001</v>
      </c>
      <c r="Z43" s="47">
        <f t="shared" si="3"/>
        <v>2905.2580200000084</v>
      </c>
      <c r="AA43" s="48">
        <f t="shared" si="22"/>
        <v>79166.68478661601</v>
      </c>
      <c r="AB43" s="47">
        <f t="shared" si="4"/>
        <v>0</v>
      </c>
      <c r="AC43" s="47">
        <f t="shared" si="23"/>
        <v>41376.270260556455</v>
      </c>
      <c r="AD43" s="47">
        <f t="shared" si="24"/>
        <v>37790.414526059554</v>
      </c>
      <c r="AE43" s="47">
        <f t="shared" si="25"/>
        <v>47.031081399417005</v>
      </c>
      <c r="AF43" s="49">
        <f t="shared" si="26"/>
        <v>0.52264750471844401</v>
      </c>
      <c r="AG43" s="47">
        <f>IF(ISBLANK($D43),"",S43*_xlfn.XLOOKUP(Q43,DATA!$B$24:$B$25,DATA!$C$24:$C$25,"error",0,1)/1000)</f>
        <v>15.908545307870487</v>
      </c>
      <c r="AH43" s="47">
        <f>IF(ISBLANK($D43),"",V43*_xlfn.XLOOKUP(Q43,DATA!$B$24:$B$25,DATA!$C$24:$C$25,"error",0,1)/1000)</f>
        <v>7.4388828801762044</v>
      </c>
      <c r="AI43" s="47">
        <f>IF(ISBLANK($D43),"",X43*_xlfn.XLOOKUP(Q43,DATA!$B$24:$B$25,DATA!$C$24:$C$25,"error",0,1)/1000)</f>
        <v>0.29186702956361327</v>
      </c>
      <c r="AJ43" s="47">
        <f>IF(ISBLANK($D43),"",Z43*_xlfn.XLOOKUP(Q43,DATA!$B$24:$B$25,DATA!$C$24:$C$25,"error",0,1)/1000)</f>
        <v>0.58381159911900171</v>
      </c>
      <c r="AK43" s="47">
        <f>IF(ISBLANK($D43),"",AB43*_xlfn.XLOOKUP(Q43,DATA!$B$24:$B$25,DATA!$C$24:$C$25,"error",0,1)/1000)</f>
        <v>0</v>
      </c>
      <c r="AL43" s="47">
        <f t="shared" si="5"/>
        <v>8.3145615088588194</v>
      </c>
      <c r="AM43" s="47">
        <f t="shared" si="6"/>
        <v>7.5939837990116672</v>
      </c>
      <c r="AN43" s="47">
        <f t="shared" si="27"/>
        <v>1.0750056655178004</v>
      </c>
      <c r="AO43" s="47">
        <f t="shared" si="28"/>
        <v>0.50267583154548323</v>
      </c>
      <c r="AP43" s="47">
        <f t="shared" si="29"/>
        <v>1.972265246675375E-2</v>
      </c>
      <c r="AQ43" s="47">
        <f t="shared" si="30"/>
        <v>3.9450544628831574E-2</v>
      </c>
      <c r="AR43" s="47">
        <f t="shared" si="31"/>
        <v>0</v>
      </c>
      <c r="AS43" s="47">
        <f t="shared" si="32"/>
        <v>0.56184902864106856</v>
      </c>
      <c r="AT43" s="47">
        <f t="shared" si="33"/>
        <v>0.51315663687673185</v>
      </c>
      <c r="AU43" s="47">
        <f t="shared" si="34"/>
        <v>5.8465727667555756E-2</v>
      </c>
      <c r="AV43" s="47">
        <f t="shared" si="35"/>
        <v>2.7338747333991342E-2</v>
      </c>
      <c r="AW43" s="47">
        <f t="shared" si="36"/>
        <v>1.0726447915487547E-3</v>
      </c>
      <c r="AX43" s="47">
        <f t="shared" si="37"/>
        <v>2.1455745514560071E-3</v>
      </c>
      <c r="AY43" s="47">
        <f t="shared" si="38"/>
        <v>0</v>
      </c>
      <c r="AZ43" s="47">
        <f t="shared" si="39"/>
        <v>3.0556966676996103E-2</v>
      </c>
      <c r="BA43" s="47">
        <f t="shared" si="40"/>
        <v>2.7908760990559653E-2</v>
      </c>
      <c r="BB43" s="23">
        <f>IF(V43&gt;0,J43*DATA!$C$4,0)</f>
        <v>44960.5</v>
      </c>
      <c r="BC43" s="23">
        <f>IF(X43&gt;0,N43*_xlfn.XLOOKUP(Budapest!O43,DATA!$B$5:$B$6,DATA!$C$5:$C$6,"error",0,1),0)</f>
        <v>16552.511999999999</v>
      </c>
      <c r="BD43" s="23">
        <f>IF(Z43&gt;0,(L43-M43)*DATA!$C$7,"0,00 ")</f>
        <v>5880.0000000000027</v>
      </c>
      <c r="BE43" s="23">
        <f>IF(G43="basement",D43*DATA!$C$8,IF(G43="ground",0,"error"))</f>
        <v>0</v>
      </c>
      <c r="BF43" s="23">
        <f t="shared" si="41"/>
        <v>67393.012000000002</v>
      </c>
      <c r="BG43" s="23">
        <v>1.48</v>
      </c>
      <c r="BH43" s="23">
        <v>1.6204855842185131</v>
      </c>
      <c r="BI43" s="23">
        <f t="shared" si="42"/>
        <v>0.56999999999999995</v>
      </c>
      <c r="BJ43" s="23">
        <v>0.22</v>
      </c>
      <c r="BK43" s="23">
        <f t="shared" si="43"/>
        <v>0.21630769230769231</v>
      </c>
      <c r="BL43" s="23">
        <f t="shared" si="44"/>
        <v>0.12054794520547943</v>
      </c>
      <c r="BM43" s="5">
        <v>1.1000000000000001</v>
      </c>
      <c r="BN43" s="5">
        <f t="shared" si="45"/>
        <v>0.56999999999999995</v>
      </c>
      <c r="BO43" s="50"/>
      <c r="BP43" s="48">
        <f t="shared" si="7"/>
        <v>3766.5</v>
      </c>
      <c r="BQ43" s="51">
        <f t="shared" si="8"/>
        <v>3</v>
      </c>
      <c r="BR43" s="47">
        <f t="shared" si="46"/>
        <v>1205.28</v>
      </c>
      <c r="BS43" s="46">
        <f t="shared" si="9"/>
        <v>11.25</v>
      </c>
      <c r="BT43" s="46">
        <f t="shared" si="47"/>
        <v>2862.54</v>
      </c>
      <c r="BU43" s="46">
        <f t="shared" si="10"/>
        <v>68.697227339999998</v>
      </c>
      <c r="BV43" s="46">
        <f t="shared" si="11"/>
        <v>36.574200470769235</v>
      </c>
      <c r="BW43" s="46">
        <f t="shared" si="12"/>
        <v>67.436869758904109</v>
      </c>
      <c r="BX43" s="46">
        <f t="shared" si="13"/>
        <v>66.176177339999995</v>
      </c>
      <c r="BY43" s="46">
        <f t="shared" si="14"/>
        <v>68.697227339999998</v>
      </c>
      <c r="BZ43" s="46">
        <f t="shared" si="48"/>
        <v>79166.68478661601</v>
      </c>
      <c r="CA43" s="46">
        <f t="shared" si="48"/>
        <v>42148.108622514468</v>
      </c>
      <c r="CB43" s="46">
        <f t="shared" si="48"/>
        <v>77714.248710161104</v>
      </c>
      <c r="CC43" s="46">
        <f t="shared" si="48"/>
        <v>76261.426766616001</v>
      </c>
      <c r="CD43" s="46">
        <f t="shared" si="48"/>
        <v>79166.68478661601</v>
      </c>
    </row>
    <row r="44" spans="1:82" s="52" customFormat="1" ht="15" customHeight="1" x14ac:dyDescent="0.35">
      <c r="A44" s="39">
        <v>41</v>
      </c>
      <c r="B44" s="40" t="s">
        <v>82</v>
      </c>
      <c r="C44" s="40" t="s">
        <v>132</v>
      </c>
      <c r="D44" s="41">
        <v>234.7</v>
      </c>
      <c r="E44" s="41">
        <f t="shared" si="16"/>
        <v>375.52</v>
      </c>
      <c r="F44" s="41">
        <v>65</v>
      </c>
      <c r="G44" s="42" t="s">
        <v>84</v>
      </c>
      <c r="H44" s="43">
        <v>2</v>
      </c>
      <c r="I44" s="44">
        <v>8.5</v>
      </c>
      <c r="J44" s="41">
        <f t="shared" si="17"/>
        <v>425.4</v>
      </c>
      <c r="K44" s="42" t="s">
        <v>85</v>
      </c>
      <c r="L44" s="44">
        <v>127.1</v>
      </c>
      <c r="M44" s="44">
        <v>6.6</v>
      </c>
      <c r="N44" s="41">
        <v>241.74099999999999</v>
      </c>
      <c r="O44" s="45" t="s">
        <v>86</v>
      </c>
      <c r="P44" s="45" t="s">
        <v>85</v>
      </c>
      <c r="Q44" s="45" t="s">
        <v>87</v>
      </c>
      <c r="R44" s="45" t="s">
        <v>88</v>
      </c>
      <c r="S44" s="46">
        <f t="shared" si="18"/>
        <v>78517.594262191022</v>
      </c>
      <c r="T44" s="46">
        <f t="shared" si="0"/>
        <v>209.09031279876177</v>
      </c>
      <c r="U44" s="47">
        <f t="shared" si="19"/>
        <v>55750.929089126388</v>
      </c>
      <c r="V44" s="47">
        <f t="shared" si="1"/>
        <v>22766.665173064634</v>
      </c>
      <c r="W44" s="47">
        <f t="shared" si="20"/>
        <v>57113.022350477746</v>
      </c>
      <c r="X44" s="47">
        <f t="shared" si="2"/>
        <v>21404.571911713276</v>
      </c>
      <c r="Y44" s="48">
        <f t="shared" si="21"/>
        <v>69586.890399691008</v>
      </c>
      <c r="Z44" s="47">
        <f t="shared" si="3"/>
        <v>8930.7038625000132</v>
      </c>
      <c r="AA44" s="48">
        <f t="shared" si="22"/>
        <v>78517.594262191022</v>
      </c>
      <c r="AB44" s="47">
        <f t="shared" si="4"/>
        <v>0</v>
      </c>
      <c r="AC44" s="47">
        <f t="shared" si="23"/>
        <v>53101.940947277923</v>
      </c>
      <c r="AD44" s="47">
        <f t="shared" si="24"/>
        <v>25415.653314913099</v>
      </c>
      <c r="AE44" s="47">
        <f t="shared" si="25"/>
        <v>67.681224208865302</v>
      </c>
      <c r="AF44" s="49">
        <f t="shared" si="26"/>
        <v>0.67630626544614314</v>
      </c>
      <c r="AG44" s="47">
        <f>IF(ISBLANK($D44),"",S44*_xlfn.XLOOKUP(Q44,DATA!$B$24:$B$25,DATA!$C$24:$C$25,"error",0,1)/1000)</f>
        <v>15.778110566987285</v>
      </c>
      <c r="AH44" s="47">
        <f>IF(ISBLANK($D44),"",V44*_xlfn.XLOOKUP(Q44,DATA!$B$24:$B$25,DATA!$C$24:$C$25,"error",0,1)/1000)</f>
        <v>4.5749613665273383</v>
      </c>
      <c r="AI44" s="47">
        <f>IF(ISBLANK($D44),"",X44*_xlfn.XLOOKUP(Q44,DATA!$B$24:$B$25,DATA!$C$24:$C$25,"error",0,1)/1000)</f>
        <v>4.301248725658783</v>
      </c>
      <c r="AJ44" s="47">
        <f>IF(ISBLANK($D44),"",Z44*_xlfn.XLOOKUP(Q44,DATA!$B$24:$B$25,DATA!$C$24:$C$25,"error",0,1)/1000)</f>
        <v>1.7946249411693775</v>
      </c>
      <c r="AK44" s="47">
        <f>IF(ISBLANK($D44),"",AB44*_xlfn.XLOOKUP(Q44,DATA!$B$24:$B$25,DATA!$C$24:$C$25,"error",0,1)/1000)</f>
        <v>0</v>
      </c>
      <c r="AL44" s="47">
        <f t="shared" si="5"/>
        <v>10.670835033355498</v>
      </c>
      <c r="AM44" s="47">
        <f t="shared" si="6"/>
        <v>5.1072755336317872</v>
      </c>
      <c r="AN44" s="47">
        <f t="shared" si="27"/>
        <v>1.066191655014878</v>
      </c>
      <c r="AO44" s="47">
        <f t="shared" si="28"/>
        <v>0.30914890666394212</v>
      </c>
      <c r="AP44" s="47">
        <f t="shared" si="29"/>
        <v>0.29065302071314025</v>
      </c>
      <c r="AQ44" s="47">
        <f t="shared" si="30"/>
        <v>0.12127016907587239</v>
      </c>
      <c r="AR44" s="47">
        <f t="shared" si="31"/>
        <v>0</v>
      </c>
      <c r="AS44" s="47">
        <f t="shared" si="32"/>
        <v>0.72107209645295467</v>
      </c>
      <c r="AT44" s="47">
        <f t="shared" si="33"/>
        <v>0.34511955856192333</v>
      </c>
      <c r="AU44" s="47">
        <f t="shared" si="34"/>
        <v>5.7986365042546124E-2</v>
      </c>
      <c r="AV44" s="47">
        <f t="shared" si="35"/>
        <v>1.6813507468382137E-2</v>
      </c>
      <c r="AW44" s="47">
        <f t="shared" si="36"/>
        <v>1.5807582136399E-2</v>
      </c>
      <c r="AX44" s="47">
        <f t="shared" si="37"/>
        <v>6.5954523839400125E-3</v>
      </c>
      <c r="AY44" s="47">
        <f t="shared" si="38"/>
        <v>0</v>
      </c>
      <c r="AZ44" s="47">
        <f t="shared" si="39"/>
        <v>3.9216541988721154E-2</v>
      </c>
      <c r="BA44" s="47">
        <f t="shared" si="40"/>
        <v>1.876982305382497E-2</v>
      </c>
      <c r="BB44" s="23">
        <f>IF(V44&gt;0,J44*DATA!$C$4,0)</f>
        <v>27651</v>
      </c>
      <c r="BC44" s="23">
        <f>IF(X44&gt;0,N44*_xlfn.XLOOKUP(Budapest!O44,DATA!$B$5:$B$6,DATA!$C$5:$C$6,"error",0,1),0)</f>
        <v>11603.567999999999</v>
      </c>
      <c r="BD44" s="23">
        <f>IF(Z44&gt;0,(L44-M44)*DATA!$C$7,"0,00 ")</f>
        <v>18075</v>
      </c>
      <c r="BE44" s="23">
        <f>IF(G44="basement",D44*DATA!$C$8,IF(G44="ground",0,"error"))</f>
        <v>0</v>
      </c>
      <c r="BF44" s="23">
        <f t="shared" si="41"/>
        <v>57329.567999999999</v>
      </c>
      <c r="BG44" s="23">
        <v>1.48</v>
      </c>
      <c r="BH44" s="23">
        <v>2.7591266719118805</v>
      </c>
      <c r="BI44" s="23">
        <f t="shared" si="42"/>
        <v>0.56999999999999995</v>
      </c>
      <c r="BJ44" s="23">
        <v>2.33</v>
      </c>
      <c r="BK44" s="23">
        <f t="shared" si="43"/>
        <v>0.21630769230769231</v>
      </c>
      <c r="BL44" s="23">
        <f t="shared" si="44"/>
        <v>0.23928112965340181</v>
      </c>
      <c r="BM44" s="5">
        <v>1.1000000000000001</v>
      </c>
      <c r="BN44" s="5">
        <f t="shared" si="45"/>
        <v>0.56999999999999995</v>
      </c>
      <c r="BO44" s="50"/>
      <c r="BP44" s="48">
        <f t="shared" si="7"/>
        <v>1994.9499999999998</v>
      </c>
      <c r="BQ44" s="51">
        <f t="shared" si="8"/>
        <v>2</v>
      </c>
      <c r="BR44" s="47">
        <f t="shared" si="46"/>
        <v>638.3839999999999</v>
      </c>
      <c r="BS44" s="46">
        <f t="shared" si="9"/>
        <v>8.5</v>
      </c>
      <c r="BT44" s="46">
        <f t="shared" si="47"/>
        <v>1516.1619999999998</v>
      </c>
      <c r="BU44" s="46">
        <f t="shared" si="10"/>
        <v>68.133976277500011</v>
      </c>
      <c r="BV44" s="46">
        <f t="shared" si="11"/>
        <v>48.378105769807689</v>
      </c>
      <c r="BW44" s="46">
        <f t="shared" si="12"/>
        <v>49.560067988960206</v>
      </c>
      <c r="BX44" s="46">
        <f t="shared" si="13"/>
        <v>60.384320027500003</v>
      </c>
      <c r="BY44" s="46">
        <f t="shared" si="14"/>
        <v>68.133976277500011</v>
      </c>
      <c r="BZ44" s="46">
        <f t="shared" si="48"/>
        <v>78517.594262191022</v>
      </c>
      <c r="CA44" s="46">
        <f t="shared" si="48"/>
        <v>55750.929089126388</v>
      </c>
      <c r="CB44" s="46">
        <f t="shared" si="48"/>
        <v>57113.022350477746</v>
      </c>
      <c r="CC44" s="46">
        <f t="shared" si="48"/>
        <v>69586.890399691008</v>
      </c>
      <c r="CD44" s="46">
        <f t="shared" si="48"/>
        <v>78517.594262191022</v>
      </c>
    </row>
    <row r="45" spans="1:82" s="52" customFormat="1" ht="15" customHeight="1" x14ac:dyDescent="0.35">
      <c r="A45" s="39">
        <v>42</v>
      </c>
      <c r="B45" s="40" t="s">
        <v>82</v>
      </c>
      <c r="C45" s="40" t="s">
        <v>133</v>
      </c>
      <c r="D45" s="41">
        <v>221.5</v>
      </c>
      <c r="E45" s="41">
        <f t="shared" si="16"/>
        <v>886.00000000000011</v>
      </c>
      <c r="F45" s="41">
        <v>62.8</v>
      </c>
      <c r="G45" s="42" t="s">
        <v>84</v>
      </c>
      <c r="H45" s="43">
        <v>5</v>
      </c>
      <c r="I45" s="44">
        <v>17.5</v>
      </c>
      <c r="J45" s="41">
        <f t="shared" si="17"/>
        <v>912.2</v>
      </c>
      <c r="K45" s="42" t="s">
        <v>85</v>
      </c>
      <c r="L45" s="44">
        <v>186.8</v>
      </c>
      <c r="M45" s="44">
        <v>168.12</v>
      </c>
      <c r="N45" s="41">
        <v>228.14500000000001</v>
      </c>
      <c r="O45" s="45" t="s">
        <v>86</v>
      </c>
      <c r="P45" s="45" t="s">
        <v>97</v>
      </c>
      <c r="Q45" s="45" t="s">
        <v>87</v>
      </c>
      <c r="R45" s="45" t="s">
        <v>88</v>
      </c>
      <c r="S45" s="46">
        <f t="shared" si="18"/>
        <v>93248.128014230009</v>
      </c>
      <c r="T45" s="46">
        <f t="shared" si="0"/>
        <v>105.24619414698645</v>
      </c>
      <c r="U45" s="47">
        <f t="shared" si="19"/>
        <v>44428.776883836159</v>
      </c>
      <c r="V45" s="47">
        <f t="shared" si="1"/>
        <v>48819.35113039385</v>
      </c>
      <c r="W45" s="47">
        <f t="shared" si="20"/>
        <v>92287.212270697259</v>
      </c>
      <c r="X45" s="47">
        <f t="shared" si="2"/>
        <v>960.91574353275064</v>
      </c>
      <c r="Y45" s="48">
        <f t="shared" si="21"/>
        <v>91863.683631230015</v>
      </c>
      <c r="Z45" s="47">
        <f t="shared" si="3"/>
        <v>1384.4443829999946</v>
      </c>
      <c r="AA45" s="48">
        <f t="shared" si="22"/>
        <v>93248.128014230009</v>
      </c>
      <c r="AB45" s="47">
        <f t="shared" si="4"/>
        <v>0</v>
      </c>
      <c r="AC45" s="47">
        <f t="shared" si="23"/>
        <v>51164.711256926596</v>
      </c>
      <c r="AD45" s="47">
        <f t="shared" si="24"/>
        <v>42083.416757303414</v>
      </c>
      <c r="AE45" s="47">
        <f t="shared" si="25"/>
        <v>47.498213044360504</v>
      </c>
      <c r="AF45" s="49">
        <f t="shared" si="26"/>
        <v>0.54869424562730817</v>
      </c>
      <c r="AG45" s="47">
        <f>IF(ISBLANK($D45),"",S45*_xlfn.XLOOKUP(Q45,DATA!$B$24:$B$25,DATA!$C$24:$C$25,"error",0,1)/1000)</f>
        <v>18.73821132445952</v>
      </c>
      <c r="AH45" s="47">
        <f>IF(ISBLANK($D45),"",V45*_xlfn.XLOOKUP(Q45,DATA!$B$24:$B$25,DATA!$C$24:$C$25,"error",0,1)/1000)</f>
        <v>9.8102486096526444</v>
      </c>
      <c r="AI45" s="47">
        <f>IF(ISBLANK($D45),"",X45*_xlfn.XLOOKUP(Q45,DATA!$B$24:$B$25,DATA!$C$24:$C$25,"error",0,1)/1000)</f>
        <v>0.19309601866290624</v>
      </c>
      <c r="AJ45" s="47">
        <f>IF(ISBLANK($D45),"",Z45*_xlfn.XLOOKUP(Q45,DATA!$B$24:$B$25,DATA!$C$24:$C$25,"error",0,1)/1000)</f>
        <v>0.27820409876384888</v>
      </c>
      <c r="AK45" s="47">
        <f>IF(ISBLANK($D45),"",AB45*_xlfn.XLOOKUP(Q45,DATA!$B$24:$B$25,DATA!$C$24:$C$25,"error",0,1)/1000)</f>
        <v>0</v>
      </c>
      <c r="AL45" s="47">
        <f t="shared" si="5"/>
        <v>10.2815487270794</v>
      </c>
      <c r="AM45" s="47">
        <f t="shared" si="6"/>
        <v>8.4566625973801202</v>
      </c>
      <c r="AN45" s="47">
        <f t="shared" si="27"/>
        <v>1.2662178059421965</v>
      </c>
      <c r="AO45" s="47">
        <f t="shared" si="28"/>
        <v>0.66291874155817532</v>
      </c>
      <c r="AP45" s="47">
        <f t="shared" si="29"/>
        <v>1.3048290087771806E-2</v>
      </c>
      <c r="AQ45" s="47">
        <f t="shared" si="30"/>
        <v>1.879939218537165E-2</v>
      </c>
      <c r="AR45" s="47">
        <f t="shared" si="31"/>
        <v>0</v>
      </c>
      <c r="AS45" s="47">
        <f t="shared" si="32"/>
        <v>0.69476642383131881</v>
      </c>
      <c r="AT45" s="47">
        <f t="shared" si="33"/>
        <v>0.57145138211087765</v>
      </c>
      <c r="AU45" s="47">
        <f t="shared" si="34"/>
        <v>6.8865074654623382E-2</v>
      </c>
      <c r="AV45" s="47">
        <f t="shared" si="35"/>
        <v>3.605378822909773E-2</v>
      </c>
      <c r="AW45" s="47">
        <f t="shared" si="36"/>
        <v>7.0965000396670146E-4</v>
      </c>
      <c r="AX45" s="47">
        <f t="shared" si="37"/>
        <v>1.0224319546223964E-3</v>
      </c>
      <c r="AY45" s="47">
        <f t="shared" si="38"/>
        <v>0</v>
      </c>
      <c r="AZ45" s="47">
        <f t="shared" si="39"/>
        <v>3.7785870187686831E-2</v>
      </c>
      <c r="BA45" s="47">
        <f t="shared" si="40"/>
        <v>3.1079204466936551E-2</v>
      </c>
      <c r="BB45" s="23">
        <f>IF(V45&gt;0,J45*DATA!$C$4,0)</f>
        <v>59293</v>
      </c>
      <c r="BC45" s="23">
        <f>IF(X45&gt;0,N45*_xlfn.XLOOKUP(Budapest!O45,DATA!$B$5:$B$6,DATA!$C$5:$C$6,"error",0,1),0)</f>
        <v>10950.960000000001</v>
      </c>
      <c r="BD45" s="23">
        <f>IF(Z45&gt;0,(L45-M45)*DATA!$C$7,"0,00 ")</f>
        <v>2802.0000000000009</v>
      </c>
      <c r="BE45" s="23">
        <f>IF(G45="basement",D45*DATA!$C$8,IF(G45="ground",0,"error"))</f>
        <v>0</v>
      </c>
      <c r="BF45" s="23">
        <f t="shared" si="41"/>
        <v>73045.960000000006</v>
      </c>
      <c r="BG45" s="23">
        <v>1.48</v>
      </c>
      <c r="BH45" s="23">
        <v>1.2750000000000001</v>
      </c>
      <c r="BI45" s="23">
        <f t="shared" si="42"/>
        <v>0.56999999999999995</v>
      </c>
      <c r="BJ45" s="23">
        <v>0.22</v>
      </c>
      <c r="BK45" s="23">
        <f t="shared" si="43"/>
        <v>0.21630769230769231</v>
      </c>
      <c r="BL45" s="23">
        <f t="shared" si="44"/>
        <v>0.12054794520547943</v>
      </c>
      <c r="BM45" s="5">
        <v>1.1000000000000001</v>
      </c>
      <c r="BN45" s="5">
        <f t="shared" si="45"/>
        <v>0.56999999999999995</v>
      </c>
      <c r="BO45" s="50"/>
      <c r="BP45" s="48">
        <f t="shared" si="7"/>
        <v>3876.25</v>
      </c>
      <c r="BQ45" s="51">
        <f t="shared" si="8"/>
        <v>5</v>
      </c>
      <c r="BR45" s="47">
        <f t="shared" si="46"/>
        <v>1240.4000000000001</v>
      </c>
      <c r="BS45" s="46">
        <f t="shared" si="9"/>
        <v>17.5</v>
      </c>
      <c r="BT45" s="46">
        <f t="shared" si="47"/>
        <v>3101</v>
      </c>
      <c r="BU45" s="46">
        <f t="shared" si="10"/>
        <v>80.916459575000005</v>
      </c>
      <c r="BV45" s="46">
        <f t="shared" si="11"/>
        <v>38.553260051923075</v>
      </c>
      <c r="BW45" s="46">
        <f t="shared" si="12"/>
        <v>80.082620852739723</v>
      </c>
      <c r="BX45" s="46">
        <f t="shared" si="13"/>
        <v>79.715102075000004</v>
      </c>
      <c r="BY45" s="46">
        <f t="shared" si="14"/>
        <v>80.916459575000005</v>
      </c>
      <c r="BZ45" s="46">
        <f t="shared" si="48"/>
        <v>93248.128014230009</v>
      </c>
      <c r="CA45" s="46">
        <f t="shared" si="48"/>
        <v>44428.776883836159</v>
      </c>
      <c r="CB45" s="46">
        <f t="shared" si="48"/>
        <v>92287.212270697259</v>
      </c>
      <c r="CC45" s="46">
        <f t="shared" si="48"/>
        <v>91863.683631230015</v>
      </c>
      <c r="CD45" s="46">
        <f t="shared" si="48"/>
        <v>93248.128014230009</v>
      </c>
    </row>
    <row r="46" spans="1:82" s="52" customFormat="1" ht="15" customHeight="1" x14ac:dyDescent="0.35">
      <c r="A46" s="39">
        <v>43</v>
      </c>
      <c r="B46" s="40" t="s">
        <v>82</v>
      </c>
      <c r="C46" s="40" t="s">
        <v>134</v>
      </c>
      <c r="D46" s="41">
        <v>450</v>
      </c>
      <c r="E46" s="41">
        <f t="shared" si="16"/>
        <v>1440</v>
      </c>
      <c r="F46" s="41">
        <v>118</v>
      </c>
      <c r="G46" s="42" t="s">
        <v>84</v>
      </c>
      <c r="H46" s="43">
        <v>4</v>
      </c>
      <c r="I46" s="44">
        <v>14.5</v>
      </c>
      <c r="J46" s="41">
        <f t="shared" si="17"/>
        <v>1334.6</v>
      </c>
      <c r="K46" s="42" t="s">
        <v>85</v>
      </c>
      <c r="L46" s="44">
        <v>376.4</v>
      </c>
      <c r="M46" s="44">
        <v>0</v>
      </c>
      <c r="N46" s="41">
        <v>463.5</v>
      </c>
      <c r="O46" s="45" t="s">
        <v>86</v>
      </c>
      <c r="P46" s="45" t="s">
        <v>85</v>
      </c>
      <c r="Q46" s="45" t="s">
        <v>87</v>
      </c>
      <c r="R46" s="45" t="s">
        <v>88</v>
      </c>
      <c r="S46" s="46">
        <f t="shared" si="18"/>
        <v>215888.2653921</v>
      </c>
      <c r="T46" s="46">
        <f t="shared" si="0"/>
        <v>149.92240652229168</v>
      </c>
      <c r="U46" s="47">
        <f t="shared" si="19"/>
        <v>144462.80385008772</v>
      </c>
      <c r="V46" s="47">
        <f t="shared" si="1"/>
        <v>71425.461542012286</v>
      </c>
      <c r="W46" s="47">
        <f t="shared" si="20"/>
        <v>174848.39594058332</v>
      </c>
      <c r="X46" s="47">
        <f t="shared" si="2"/>
        <v>41039.869451516686</v>
      </c>
      <c r="Y46" s="48">
        <f t="shared" si="21"/>
        <v>187991.8593021</v>
      </c>
      <c r="Z46" s="47">
        <f t="shared" si="3"/>
        <v>27896.406090000004</v>
      </c>
      <c r="AA46" s="48">
        <f t="shared" si="22"/>
        <v>215888.2653921</v>
      </c>
      <c r="AB46" s="47">
        <f t="shared" si="4"/>
        <v>0</v>
      </c>
      <c r="AC46" s="47">
        <f t="shared" si="23"/>
        <v>140361.73708352898</v>
      </c>
      <c r="AD46" s="47">
        <f t="shared" si="24"/>
        <v>75526.528308571025</v>
      </c>
      <c r="AE46" s="47">
        <f t="shared" si="25"/>
        <v>52.448977992063213</v>
      </c>
      <c r="AF46" s="49">
        <f t="shared" si="26"/>
        <v>0.65015917761255604</v>
      </c>
      <c r="AG46" s="47">
        <f>IF(ISBLANK($D46),"",S46*_xlfn.XLOOKUP(Q46,DATA!$B$24:$B$25,DATA!$C$24:$C$25,"error",0,1)/1000)</f>
        <v>43.382746930542496</v>
      </c>
      <c r="AH46" s="47">
        <f>IF(ISBLANK($D46),"",V46*_xlfn.XLOOKUP(Q46,DATA!$B$24:$B$25,DATA!$C$24:$C$25,"error",0,1)/1000)</f>
        <v>14.352946496867368</v>
      </c>
      <c r="AI46" s="47">
        <f>IF(ISBLANK($D46),"",X46*_xlfn.XLOOKUP(Q46,DATA!$B$24:$B$25,DATA!$C$24:$C$25,"error",0,1)/1000)</f>
        <v>8.2469617662822792</v>
      </c>
      <c r="AJ46" s="47">
        <f>IF(ISBLANK($D46),"",Z46*_xlfn.XLOOKUP(Q46,DATA!$B$24:$B$25,DATA!$C$24:$C$25,"error",0,1)/1000)</f>
        <v>5.6057828037855009</v>
      </c>
      <c r="AK46" s="47">
        <f>IF(ISBLANK($D46),"",AB46*_xlfn.XLOOKUP(Q46,DATA!$B$24:$B$25,DATA!$C$24:$C$25,"error",0,1)/1000)</f>
        <v>0</v>
      </c>
      <c r="AL46" s="47">
        <f t="shared" si="5"/>
        <v>28.205691066935149</v>
      </c>
      <c r="AM46" s="47">
        <f t="shared" si="6"/>
        <v>15.177055863607347</v>
      </c>
      <c r="AN46" s="47">
        <f t="shared" si="27"/>
        <v>2.9315501721571882</v>
      </c>
      <c r="AO46" s="47">
        <f t="shared" si="28"/>
        <v>0.96988747257568564</v>
      </c>
      <c r="AP46" s="47">
        <f t="shared" si="29"/>
        <v>0.55728103673162765</v>
      </c>
      <c r="AQ46" s="47">
        <f t="shared" si="30"/>
        <v>0.3788057397523511</v>
      </c>
      <c r="AR46" s="47">
        <f t="shared" si="31"/>
        <v>0</v>
      </c>
      <c r="AS46" s="47">
        <f t="shared" si="32"/>
        <v>1.9059742490596643</v>
      </c>
      <c r="AT46" s="47">
        <f t="shared" si="33"/>
        <v>1.0255759230975239</v>
      </c>
      <c r="AU46" s="47">
        <f t="shared" si="34"/>
        <v>0.15943656811014295</v>
      </c>
      <c r="AV46" s="47">
        <f t="shared" si="35"/>
        <v>5.2748723712512408E-2</v>
      </c>
      <c r="AW46" s="47">
        <f t="shared" si="36"/>
        <v>3.0308529873794392E-2</v>
      </c>
      <c r="AX46" s="47">
        <f t="shared" si="37"/>
        <v>2.0601894417552009E-2</v>
      </c>
      <c r="AY46" s="47">
        <f t="shared" si="38"/>
        <v>0</v>
      </c>
      <c r="AZ46" s="47">
        <f t="shared" si="39"/>
        <v>0.10365914800385882</v>
      </c>
      <c r="BA46" s="47">
        <f t="shared" si="40"/>
        <v>5.5777420106284128E-2</v>
      </c>
      <c r="BB46" s="23">
        <f>IF(V46&gt;0,J46*DATA!$C$4,0)</f>
        <v>86749</v>
      </c>
      <c r="BC46" s="23">
        <f>IF(X46&gt;0,N46*_xlfn.XLOOKUP(Budapest!O46,DATA!$B$5:$B$6,DATA!$C$5:$C$6,"error",0,1),0)</f>
        <v>22248</v>
      </c>
      <c r="BD46" s="23">
        <f>IF(Z46&gt;0,(L46-M46)*DATA!$C$7,"0,00 ")</f>
        <v>56460</v>
      </c>
      <c r="BE46" s="23">
        <f>IF(G46="basement",D46*DATA!$C$8,IF(G46="ground",0,"error"))</f>
        <v>0</v>
      </c>
      <c r="BF46" s="23">
        <f t="shared" si="41"/>
        <v>165457</v>
      </c>
      <c r="BG46" s="23">
        <v>1.48</v>
      </c>
      <c r="BH46" s="23">
        <v>2.85</v>
      </c>
      <c r="BI46" s="23">
        <f t="shared" si="42"/>
        <v>0.56999999999999995</v>
      </c>
      <c r="BJ46" s="23">
        <v>2.33</v>
      </c>
      <c r="BK46" s="23">
        <f t="shared" si="43"/>
        <v>0.21630769230769231</v>
      </c>
      <c r="BL46" s="23">
        <f t="shared" si="44"/>
        <v>0.23928112965340181</v>
      </c>
      <c r="BM46" s="5">
        <v>1.1000000000000001</v>
      </c>
      <c r="BN46" s="5">
        <f t="shared" si="45"/>
        <v>0.56999999999999995</v>
      </c>
      <c r="BO46" s="50"/>
      <c r="BP46" s="48">
        <f t="shared" si="7"/>
        <v>6525</v>
      </c>
      <c r="BQ46" s="51">
        <f t="shared" si="8"/>
        <v>4</v>
      </c>
      <c r="BR46" s="47">
        <f t="shared" si="46"/>
        <v>2088</v>
      </c>
      <c r="BS46" s="46">
        <f t="shared" si="9"/>
        <v>14.5</v>
      </c>
      <c r="BT46" s="46">
        <f t="shared" si="47"/>
        <v>5220</v>
      </c>
      <c r="BU46" s="46">
        <f t="shared" si="10"/>
        <v>187.33796024999998</v>
      </c>
      <c r="BV46" s="46">
        <f t="shared" si="11"/>
        <v>125.35821229615385</v>
      </c>
      <c r="BW46" s="46">
        <f t="shared" si="12"/>
        <v>151.72543903209242</v>
      </c>
      <c r="BX46" s="46">
        <f t="shared" si="13"/>
        <v>163.13073524999999</v>
      </c>
      <c r="BY46" s="46">
        <f t="shared" si="14"/>
        <v>187.33796024999998</v>
      </c>
      <c r="BZ46" s="46">
        <f t="shared" si="48"/>
        <v>215888.2653921</v>
      </c>
      <c r="CA46" s="46">
        <f t="shared" si="48"/>
        <v>144462.80385008772</v>
      </c>
      <c r="CB46" s="46">
        <f t="shared" si="48"/>
        <v>174848.39594058332</v>
      </c>
      <c r="CC46" s="46">
        <f t="shared" si="48"/>
        <v>187991.8593021</v>
      </c>
      <c r="CD46" s="46">
        <f t="shared" si="48"/>
        <v>215888.2653921</v>
      </c>
    </row>
    <row r="47" spans="1:82" s="52" customFormat="1" ht="15" customHeight="1" x14ac:dyDescent="0.35">
      <c r="A47" s="39">
        <v>44</v>
      </c>
      <c r="B47" s="40" t="s">
        <v>82</v>
      </c>
      <c r="C47" s="40" t="s">
        <v>135</v>
      </c>
      <c r="D47" s="41">
        <v>284.8</v>
      </c>
      <c r="E47" s="41">
        <f t="shared" si="16"/>
        <v>911.36000000000013</v>
      </c>
      <c r="F47" s="41">
        <v>76.599999999999994</v>
      </c>
      <c r="G47" s="42" t="s">
        <v>84</v>
      </c>
      <c r="H47" s="43">
        <v>4</v>
      </c>
      <c r="I47" s="44">
        <v>14.5</v>
      </c>
      <c r="J47" s="41">
        <f t="shared" si="17"/>
        <v>899.5999999999998</v>
      </c>
      <c r="K47" s="42" t="s">
        <v>85</v>
      </c>
      <c r="L47" s="44">
        <v>211.1</v>
      </c>
      <c r="M47" s="44">
        <v>147.80000000000001</v>
      </c>
      <c r="N47" s="41">
        <v>293.34399999999999</v>
      </c>
      <c r="O47" s="45" t="s">
        <v>86</v>
      </c>
      <c r="P47" s="45" t="s">
        <v>97</v>
      </c>
      <c r="Q47" s="45" t="s">
        <v>87</v>
      </c>
      <c r="R47" s="45" t="s">
        <v>88</v>
      </c>
      <c r="S47" s="46">
        <f t="shared" si="18"/>
        <v>99636.760512715991</v>
      </c>
      <c r="T47" s="46">
        <f t="shared" si="0"/>
        <v>109.32755498674067</v>
      </c>
      <c r="U47" s="47">
        <f t="shared" si="19"/>
        <v>51491.739380396</v>
      </c>
      <c r="V47" s="47">
        <f t="shared" si="1"/>
        <v>48145.021132319991</v>
      </c>
      <c r="W47" s="47">
        <f t="shared" si="20"/>
        <v>98401.235439315918</v>
      </c>
      <c r="X47" s="47">
        <f t="shared" si="2"/>
        <v>1235.5250734000729</v>
      </c>
      <c r="Y47" s="48">
        <f t="shared" si="21"/>
        <v>94945.361720216009</v>
      </c>
      <c r="Z47" s="47">
        <f t="shared" si="3"/>
        <v>4691.3987924999819</v>
      </c>
      <c r="AA47" s="48">
        <f t="shared" si="22"/>
        <v>99636.760512715991</v>
      </c>
      <c r="AB47" s="47">
        <f t="shared" si="4"/>
        <v>0</v>
      </c>
      <c r="AC47" s="47">
        <f t="shared" si="23"/>
        <v>54071.944998220046</v>
      </c>
      <c r="AD47" s="47">
        <f t="shared" si="24"/>
        <v>45564.815514495946</v>
      </c>
      <c r="AE47" s="47">
        <f t="shared" si="25"/>
        <v>49.996505787499935</v>
      </c>
      <c r="AF47" s="49">
        <f t="shared" si="26"/>
        <v>0.54269071696002391</v>
      </c>
      <c r="AG47" s="47">
        <f>IF(ISBLANK($D47),"",S47*_xlfn.XLOOKUP(Q47,DATA!$B$24:$B$25,DATA!$C$24:$C$25,"error",0,1)/1000)</f>
        <v>20.022007025030277</v>
      </c>
      <c r="AH47" s="47">
        <f>IF(ISBLANK($D47),"",V47*_xlfn.XLOOKUP(Q47,DATA!$B$24:$B$25,DATA!$C$24:$C$25,"error",0,1)/1000)</f>
        <v>9.6747419965397015</v>
      </c>
      <c r="AI47" s="47">
        <f>IF(ISBLANK($D47),"",X47*_xlfn.XLOOKUP(Q47,DATA!$B$24:$B$25,DATA!$C$24:$C$25,"error",0,1)/1000)</f>
        <v>0.24827876349974462</v>
      </c>
      <c r="AJ47" s="47">
        <f>IF(ISBLANK($D47),"",Z47*_xlfn.XLOOKUP(Q47,DATA!$B$24:$B$25,DATA!$C$24:$C$25,"error",0,1)/1000)</f>
        <v>0.94273658735287136</v>
      </c>
      <c r="AK47" s="47">
        <f>IF(ISBLANK($D47),"",AB47*_xlfn.XLOOKUP(Q47,DATA!$B$24:$B$25,DATA!$C$24:$C$25,"error",0,1)/1000)</f>
        <v>0</v>
      </c>
      <c r="AL47" s="47">
        <f t="shared" si="5"/>
        <v>10.865757347392318</v>
      </c>
      <c r="AM47" s="47">
        <f t="shared" si="6"/>
        <v>9.1562496776379589</v>
      </c>
      <c r="AN47" s="47">
        <f t="shared" si="27"/>
        <v>1.3529691477382426</v>
      </c>
      <c r="AO47" s="47">
        <f t="shared" si="28"/>
        <v>0.65376200384316419</v>
      </c>
      <c r="AP47" s="47">
        <f t="shared" si="29"/>
        <v>1.6777214523689649E-2</v>
      </c>
      <c r="AQ47" s="47">
        <f t="shared" si="30"/>
        <v>6.370457844400565E-2</v>
      </c>
      <c r="AR47" s="47">
        <f t="shared" si="31"/>
        <v>0</v>
      </c>
      <c r="AS47" s="47">
        <f t="shared" si="32"/>
        <v>0.73424379681085949</v>
      </c>
      <c r="AT47" s="47">
        <f t="shared" si="33"/>
        <v>0.61872535092738312</v>
      </c>
      <c r="AU47" s="47">
        <f t="shared" si="34"/>
        <v>7.3583171020933827E-2</v>
      </c>
      <c r="AV47" s="47">
        <f t="shared" si="35"/>
        <v>3.5555785892234501E-2</v>
      </c>
      <c r="AW47" s="47">
        <f t="shared" si="36"/>
        <v>9.1245291706414555E-4</v>
      </c>
      <c r="AX47" s="47">
        <f t="shared" si="37"/>
        <v>3.4646650282439883E-3</v>
      </c>
      <c r="AY47" s="47">
        <f t="shared" si="38"/>
        <v>0</v>
      </c>
      <c r="AZ47" s="47">
        <f t="shared" si="39"/>
        <v>3.9932903837542638E-2</v>
      </c>
      <c r="BA47" s="47">
        <f t="shared" si="40"/>
        <v>3.3650267183391189E-2</v>
      </c>
      <c r="BB47" s="23">
        <f>IF(V47&gt;0,J47*DATA!$C$4,0)</f>
        <v>58473.999999999985</v>
      </c>
      <c r="BC47" s="23">
        <f>IF(X47&gt;0,N47*_xlfn.XLOOKUP(Budapest!O47,DATA!$B$5:$B$6,DATA!$C$5:$C$6,"error",0,1),0)</f>
        <v>14080.511999999999</v>
      </c>
      <c r="BD47" s="23">
        <f>IF(Z47&gt;0,(L47-M47)*DATA!$C$7,"0,00 ")</f>
        <v>9494.9999999999982</v>
      </c>
      <c r="BE47" s="23">
        <f>IF(G47="basement",D47*DATA!$C$8,IF(G47="ground",0,"error"))</f>
        <v>0</v>
      </c>
      <c r="BF47" s="23">
        <f t="shared" si="41"/>
        <v>82049.511999999988</v>
      </c>
      <c r="BG47" s="23">
        <v>1.48</v>
      </c>
      <c r="BH47" s="23">
        <v>1.6247513027001419</v>
      </c>
      <c r="BI47" s="23">
        <f t="shared" si="42"/>
        <v>0.56999999999999995</v>
      </c>
      <c r="BJ47" s="23">
        <v>0.22</v>
      </c>
      <c r="BK47" s="23">
        <f t="shared" si="43"/>
        <v>0.21630769230769231</v>
      </c>
      <c r="BL47" s="23">
        <f t="shared" si="44"/>
        <v>0.12054794520547943</v>
      </c>
      <c r="BM47" s="5">
        <v>1.1000000000000001</v>
      </c>
      <c r="BN47" s="5">
        <f t="shared" si="45"/>
        <v>0.56999999999999995</v>
      </c>
      <c r="BO47" s="50"/>
      <c r="BP47" s="48">
        <f t="shared" si="7"/>
        <v>4129.6000000000004</v>
      </c>
      <c r="BQ47" s="51">
        <f t="shared" si="8"/>
        <v>4</v>
      </c>
      <c r="BR47" s="47">
        <f t="shared" si="46"/>
        <v>1321.4720000000002</v>
      </c>
      <c r="BS47" s="46">
        <f t="shared" si="9"/>
        <v>14.5</v>
      </c>
      <c r="BT47" s="46">
        <f t="shared" si="47"/>
        <v>3303.6800000000003</v>
      </c>
      <c r="BU47" s="46">
        <f t="shared" si="10"/>
        <v>86.460222589999987</v>
      </c>
      <c r="BV47" s="46">
        <f t="shared" si="11"/>
        <v>44.682175789999995</v>
      </c>
      <c r="BW47" s="46">
        <f t="shared" si="12"/>
        <v>85.388090454109602</v>
      </c>
      <c r="BX47" s="46">
        <f t="shared" si="13"/>
        <v>82.389241339999998</v>
      </c>
      <c r="BY47" s="46">
        <f t="shared" si="14"/>
        <v>86.460222589999987</v>
      </c>
      <c r="BZ47" s="46">
        <f t="shared" si="48"/>
        <v>99636.760512715991</v>
      </c>
      <c r="CA47" s="46">
        <f t="shared" si="48"/>
        <v>51491.739380396</v>
      </c>
      <c r="CB47" s="46">
        <f t="shared" si="48"/>
        <v>98401.235439315918</v>
      </c>
      <c r="CC47" s="46">
        <f t="shared" si="48"/>
        <v>94945.361720216009</v>
      </c>
      <c r="CD47" s="46">
        <f t="shared" si="48"/>
        <v>99636.760512715991</v>
      </c>
    </row>
    <row r="48" spans="1:82" s="52" customFormat="1" ht="15" customHeight="1" x14ac:dyDescent="0.35">
      <c r="A48" s="39">
        <v>45</v>
      </c>
      <c r="B48" s="40" t="s">
        <v>82</v>
      </c>
      <c r="C48" s="40" t="s">
        <v>136</v>
      </c>
      <c r="D48" s="41">
        <v>181.8</v>
      </c>
      <c r="E48" s="41">
        <f t="shared" si="16"/>
        <v>727.20000000000016</v>
      </c>
      <c r="F48" s="41">
        <v>56.2</v>
      </c>
      <c r="G48" s="42" t="s">
        <v>84</v>
      </c>
      <c r="H48" s="43">
        <v>5</v>
      </c>
      <c r="I48" s="44">
        <v>17.5</v>
      </c>
      <c r="J48" s="41">
        <f t="shared" si="17"/>
        <v>806.4</v>
      </c>
      <c r="K48" s="42" t="s">
        <v>85</v>
      </c>
      <c r="L48" s="44">
        <v>177.1</v>
      </c>
      <c r="M48" s="44">
        <v>106.3</v>
      </c>
      <c r="N48" s="41">
        <v>187.25400000000002</v>
      </c>
      <c r="O48" s="45" t="s">
        <v>86</v>
      </c>
      <c r="P48" s="45" t="s">
        <v>85</v>
      </c>
      <c r="Q48" s="45" t="s">
        <v>87</v>
      </c>
      <c r="R48" s="45" t="s">
        <v>88</v>
      </c>
      <c r="S48" s="46">
        <f t="shared" si="18"/>
        <v>102103.15222451401</v>
      </c>
      <c r="T48" s="46">
        <f t="shared" si="0"/>
        <v>140.40587489619634</v>
      </c>
      <c r="U48" s="47">
        <f t="shared" si="19"/>
        <v>58946.032347787863</v>
      </c>
      <c r="V48" s="47">
        <f t="shared" si="1"/>
        <v>43157.119876726145</v>
      </c>
      <c r="W48" s="47">
        <f t="shared" si="20"/>
        <v>85523.044966101283</v>
      </c>
      <c r="X48" s="47">
        <f t="shared" si="2"/>
        <v>16580.107258412725</v>
      </c>
      <c r="Y48" s="48">
        <f t="shared" si="21"/>
        <v>96855.900494514004</v>
      </c>
      <c r="Z48" s="47">
        <f t="shared" si="3"/>
        <v>5247.2517300000036</v>
      </c>
      <c r="AA48" s="48">
        <f t="shared" si="22"/>
        <v>102103.15222451401</v>
      </c>
      <c r="AB48" s="47">
        <f t="shared" si="4"/>
        <v>0</v>
      </c>
      <c r="AC48" s="47">
        <f t="shared" si="23"/>
        <v>64984.478865138874</v>
      </c>
      <c r="AD48" s="47">
        <f t="shared" si="24"/>
        <v>37118.673359375134</v>
      </c>
      <c r="AE48" s="47">
        <f t="shared" si="25"/>
        <v>51.043280197160513</v>
      </c>
      <c r="AF48" s="49">
        <f t="shared" si="26"/>
        <v>0.63645908524200012</v>
      </c>
      <c r="AG48" s="47">
        <f>IF(ISBLANK($D48),"",S48*_xlfn.XLOOKUP(Q48,DATA!$B$24:$B$25,DATA!$C$24:$C$25,"error",0,1)/1000)</f>
        <v>20.517628439516088</v>
      </c>
      <c r="AH48" s="47">
        <f>IF(ISBLANK($D48),"",V48*_xlfn.XLOOKUP(Q48,DATA!$B$24:$B$25,DATA!$C$24:$C$25,"error",0,1)/1000)</f>
        <v>8.6724232392281184</v>
      </c>
      <c r="AI48" s="47">
        <f>IF(ISBLANK($D48),"",X48*_xlfn.XLOOKUP(Q48,DATA!$B$24:$B$25,DATA!$C$24:$C$25,"error",0,1)/1000)</f>
        <v>3.3317725535780367</v>
      </c>
      <c r="AJ48" s="47">
        <f>IF(ISBLANK($D48),"",Z48*_xlfn.XLOOKUP(Q48,DATA!$B$24:$B$25,DATA!$C$24:$C$25,"error",0,1)/1000)</f>
        <v>1.0544352351435007</v>
      </c>
      <c r="AK48" s="47">
        <f>IF(ISBLANK($D48),"",AB48*_xlfn.XLOOKUP(Q48,DATA!$B$24:$B$25,DATA!$C$24:$C$25,"error",0,1)/1000)</f>
        <v>0</v>
      </c>
      <c r="AL48" s="47">
        <f t="shared" si="5"/>
        <v>13.058631027949655</v>
      </c>
      <c r="AM48" s="47">
        <f t="shared" si="6"/>
        <v>7.4589974115664326</v>
      </c>
      <c r="AN48" s="47">
        <f t="shared" si="27"/>
        <v>1.386460319823009</v>
      </c>
      <c r="AO48" s="47">
        <f t="shared" si="28"/>
        <v>0.586031213760702</v>
      </c>
      <c r="AP48" s="47">
        <f t="shared" si="29"/>
        <v>0.22514153883957735</v>
      </c>
      <c r="AQ48" s="47">
        <f t="shared" si="30"/>
        <v>7.125251427860381E-2</v>
      </c>
      <c r="AR48" s="47">
        <f t="shared" si="31"/>
        <v>0</v>
      </c>
      <c r="AS48" s="47">
        <f t="shared" si="32"/>
        <v>0.88242526687888323</v>
      </c>
      <c r="AT48" s="47">
        <f t="shared" si="33"/>
        <v>0.50403505294412576</v>
      </c>
      <c r="AU48" s="47">
        <f t="shared" si="34"/>
        <v>7.5404636534263977E-2</v>
      </c>
      <c r="AV48" s="47">
        <f t="shared" si="35"/>
        <v>3.1872149559246228E-2</v>
      </c>
      <c r="AW48" s="47">
        <f t="shared" si="36"/>
        <v>1.2244646069012924E-2</v>
      </c>
      <c r="AX48" s="47">
        <f t="shared" si="37"/>
        <v>3.875170363344004E-3</v>
      </c>
      <c r="AY48" s="47">
        <f t="shared" si="38"/>
        <v>0</v>
      </c>
      <c r="AZ48" s="47">
        <f t="shared" si="39"/>
        <v>4.7991965991603151E-2</v>
      </c>
      <c r="BA48" s="47">
        <f t="shared" si="40"/>
        <v>2.7412670542660826E-2</v>
      </c>
      <c r="BB48" s="23">
        <f>IF(V48&gt;0,J48*DATA!$C$4,0)</f>
        <v>52416</v>
      </c>
      <c r="BC48" s="23">
        <f>IF(X48&gt;0,N48*_xlfn.XLOOKUP(Budapest!O48,DATA!$B$5:$B$6,DATA!$C$5:$C$6,"error",0,1),0)</f>
        <v>8988.1920000000009</v>
      </c>
      <c r="BD48" s="23">
        <f>IF(Z48&gt;0,(L48-M48)*DATA!$C$7,"0,00 ")</f>
        <v>10620</v>
      </c>
      <c r="BE48" s="23">
        <f>IF(G48="basement",D48*DATA!$C$8,IF(G48="ground",0,"error"))</f>
        <v>0</v>
      </c>
      <c r="BF48" s="23">
        <f t="shared" si="41"/>
        <v>72024.19200000001</v>
      </c>
      <c r="BG48" s="23">
        <v>1.48</v>
      </c>
      <c r="BH48" s="23">
        <v>1.7996047430830042</v>
      </c>
      <c r="BI48" s="23">
        <f t="shared" si="42"/>
        <v>0.56999999999999995</v>
      </c>
      <c r="BJ48" s="23">
        <v>2.33</v>
      </c>
      <c r="BK48" s="23">
        <f t="shared" si="43"/>
        <v>0.21630769230769231</v>
      </c>
      <c r="BL48" s="23">
        <f t="shared" si="44"/>
        <v>0.23928112965340181</v>
      </c>
      <c r="BM48" s="5">
        <v>1.1000000000000001</v>
      </c>
      <c r="BN48" s="5">
        <f t="shared" si="45"/>
        <v>0.56999999999999995</v>
      </c>
      <c r="BO48" s="50"/>
      <c r="BP48" s="48">
        <f t="shared" si="7"/>
        <v>3181.5</v>
      </c>
      <c r="BQ48" s="51">
        <f t="shared" si="8"/>
        <v>5</v>
      </c>
      <c r="BR48" s="47">
        <f t="shared" si="46"/>
        <v>1018.08</v>
      </c>
      <c r="BS48" s="46">
        <f t="shared" si="9"/>
        <v>17.5</v>
      </c>
      <c r="BT48" s="46">
        <f t="shared" si="47"/>
        <v>2545.2000000000003</v>
      </c>
      <c r="BU48" s="46">
        <f t="shared" si="10"/>
        <v>88.600444484999997</v>
      </c>
      <c r="BV48" s="46">
        <f t="shared" si="11"/>
        <v>51.150670208076932</v>
      </c>
      <c r="BW48" s="46">
        <f t="shared" si="12"/>
        <v>74.212985912965351</v>
      </c>
      <c r="BX48" s="46">
        <f t="shared" si="13"/>
        <v>84.047119484999996</v>
      </c>
      <c r="BY48" s="46">
        <f t="shared" si="14"/>
        <v>88.600444484999997</v>
      </c>
      <c r="BZ48" s="46">
        <f t="shared" si="48"/>
        <v>102103.15222451401</v>
      </c>
      <c r="CA48" s="46">
        <f t="shared" si="48"/>
        <v>58946.032347787863</v>
      </c>
      <c r="CB48" s="46">
        <f t="shared" si="48"/>
        <v>85523.044966101283</v>
      </c>
      <c r="CC48" s="46">
        <f t="shared" si="48"/>
        <v>96855.900494514004</v>
      </c>
      <c r="CD48" s="46">
        <f t="shared" si="48"/>
        <v>102103.15222451401</v>
      </c>
    </row>
    <row r="49" spans="1:82" s="52" customFormat="1" ht="15" customHeight="1" x14ac:dyDescent="0.35">
      <c r="A49" s="39">
        <v>46</v>
      </c>
      <c r="B49" s="40" t="s">
        <v>82</v>
      </c>
      <c r="C49" s="40" t="s">
        <v>137</v>
      </c>
      <c r="D49" s="41">
        <v>252.7</v>
      </c>
      <c r="E49" s="41">
        <f t="shared" si="16"/>
        <v>404.32</v>
      </c>
      <c r="F49" s="41">
        <v>69.400000000000006</v>
      </c>
      <c r="G49" s="42" t="s">
        <v>84</v>
      </c>
      <c r="H49" s="43">
        <v>2</v>
      </c>
      <c r="I49" s="44">
        <v>8.5</v>
      </c>
      <c r="J49" s="41">
        <f t="shared" si="17"/>
        <v>454.2000000000001</v>
      </c>
      <c r="K49" s="42" t="s">
        <v>85</v>
      </c>
      <c r="L49" s="44">
        <v>135.69999999999999</v>
      </c>
      <c r="M49" s="44">
        <v>122.13</v>
      </c>
      <c r="N49" s="41">
        <v>260.28100000000001</v>
      </c>
      <c r="O49" s="45" t="s">
        <v>86</v>
      </c>
      <c r="P49" s="45" t="s">
        <v>97</v>
      </c>
      <c r="Q49" s="45" t="s">
        <v>87</v>
      </c>
      <c r="R49" s="45" t="s">
        <v>88</v>
      </c>
      <c r="S49" s="46">
        <f t="shared" si="18"/>
        <v>52377.535408744014</v>
      </c>
      <c r="T49" s="46">
        <f t="shared" si="0"/>
        <v>129.54475516606652</v>
      </c>
      <c r="U49" s="47">
        <f t="shared" si="19"/>
        <v>28069.544525796307</v>
      </c>
      <c r="V49" s="47">
        <f t="shared" si="1"/>
        <v>24307.990882947706</v>
      </c>
      <c r="W49" s="47">
        <f t="shared" si="20"/>
        <v>51281.26719930509</v>
      </c>
      <c r="X49" s="47">
        <f t="shared" si="2"/>
        <v>1096.2682094389238</v>
      </c>
      <c r="Y49" s="48">
        <f t="shared" si="21"/>
        <v>51371.812160494017</v>
      </c>
      <c r="Z49" s="47">
        <f t="shared" si="3"/>
        <v>1005.7232482499967</v>
      </c>
      <c r="AA49" s="48">
        <f t="shared" si="22"/>
        <v>52377.535408744014</v>
      </c>
      <c r="AB49" s="47">
        <f t="shared" si="4"/>
        <v>0</v>
      </c>
      <c r="AC49" s="47">
        <f t="shared" si="23"/>
        <v>26409.982340636627</v>
      </c>
      <c r="AD49" s="47">
        <f t="shared" si="24"/>
        <v>25967.553068107387</v>
      </c>
      <c r="AE49" s="47">
        <f t="shared" si="25"/>
        <v>64.225249970586134</v>
      </c>
      <c r="AF49" s="49">
        <f t="shared" si="26"/>
        <v>0.5042234640201817</v>
      </c>
      <c r="AG49" s="47">
        <f>IF(ISBLANK($D49),"",S49*_xlfn.XLOOKUP(Q49,DATA!$B$24:$B$25,DATA!$C$24:$C$25,"error",0,1)/1000)</f>
        <v>10.525265740387109</v>
      </c>
      <c r="AH49" s="47">
        <f>IF(ISBLANK($D49),"",V49*_xlfn.XLOOKUP(Q49,DATA!$B$24:$B$25,DATA!$C$24:$C$25,"error",0,1)/1000)</f>
        <v>4.8846907679283413</v>
      </c>
      <c r="AI49" s="47">
        <f>IF(ISBLANK($D49),"",X49*_xlfn.XLOOKUP(Q49,DATA!$B$24:$B$25,DATA!$C$24:$C$25,"error",0,1)/1000)</f>
        <v>0.22029509668675171</v>
      </c>
      <c r="AJ49" s="47">
        <f>IF(ISBLANK($D49),"",Z49*_xlfn.XLOOKUP(Q49,DATA!$B$24:$B$25,DATA!$C$24:$C$25,"error",0,1)/1000)</f>
        <v>0.20210008673583682</v>
      </c>
      <c r="AK49" s="47">
        <f>IF(ISBLANK($D49),"",AB49*_xlfn.XLOOKUP(Q49,DATA!$B$24:$B$25,DATA!$C$24:$C$25,"error",0,1)/1000)</f>
        <v>0</v>
      </c>
      <c r="AL49" s="47">
        <f t="shared" si="5"/>
        <v>5.3070859513509303</v>
      </c>
      <c r="AM49" s="47">
        <f t="shared" si="6"/>
        <v>5.2181797890361787</v>
      </c>
      <c r="AN49" s="47">
        <f t="shared" si="27"/>
        <v>0.71123538218159899</v>
      </c>
      <c r="AO49" s="47">
        <f t="shared" si="28"/>
        <v>0.33007859286968144</v>
      </c>
      <c r="AP49" s="47">
        <f t="shared" si="29"/>
        <v>1.4886243364243228E-2</v>
      </c>
      <c r="AQ49" s="47">
        <f t="shared" si="30"/>
        <v>1.365673190339901E-2</v>
      </c>
      <c r="AR49" s="47">
        <f t="shared" si="31"/>
        <v>0</v>
      </c>
      <c r="AS49" s="47">
        <f t="shared" si="32"/>
        <v>0.35862156813732365</v>
      </c>
      <c r="AT49" s="47">
        <f t="shared" si="33"/>
        <v>0.35261381404427533</v>
      </c>
      <c r="AU49" s="47">
        <f t="shared" si="34"/>
        <v>3.8681558149863307E-2</v>
      </c>
      <c r="AV49" s="47">
        <f t="shared" si="35"/>
        <v>1.7951798524069501E-2</v>
      </c>
      <c r="AW49" s="47">
        <f t="shared" si="36"/>
        <v>8.0960973364506601E-4</v>
      </c>
      <c r="AX49" s="47">
        <f t="shared" si="37"/>
        <v>7.4274098630759786E-4</v>
      </c>
      <c r="AY49" s="47">
        <f t="shared" si="38"/>
        <v>0</v>
      </c>
      <c r="AZ49" s="47">
        <f t="shared" si="39"/>
        <v>1.9504149244022165E-2</v>
      </c>
      <c r="BA49" s="47">
        <f t="shared" si="40"/>
        <v>1.9177408905841142E-2</v>
      </c>
      <c r="BB49" s="23">
        <f>IF(V49&gt;0,J49*DATA!$C$4,0)</f>
        <v>29523.000000000007</v>
      </c>
      <c r="BC49" s="23">
        <f>IF(X49&gt;0,N49*_xlfn.XLOOKUP(Budapest!O49,DATA!$B$5:$B$6,DATA!$C$5:$C$6,"error",0,1),0)</f>
        <v>12493.488000000001</v>
      </c>
      <c r="BD49" s="23">
        <f>IF(Z49&gt;0,(L49-M49)*DATA!$C$7,"0,00 ")</f>
        <v>2035.4999999999991</v>
      </c>
      <c r="BE49" s="23">
        <f>IF(G49="basement",D49*DATA!$C$8,IF(G49="ground",0,"error"))</f>
        <v>0</v>
      </c>
      <c r="BF49" s="23">
        <f t="shared" si="41"/>
        <v>44051.988000000012</v>
      </c>
      <c r="BG49" s="23">
        <v>1.48</v>
      </c>
      <c r="BH49" s="23">
        <v>1.2749999999999999</v>
      </c>
      <c r="BI49" s="23">
        <f t="shared" si="42"/>
        <v>0.56999999999999995</v>
      </c>
      <c r="BJ49" s="23">
        <v>0.22</v>
      </c>
      <c r="BK49" s="23">
        <f t="shared" si="43"/>
        <v>0.21630769230769231</v>
      </c>
      <c r="BL49" s="23">
        <f t="shared" si="44"/>
        <v>0.12054794520547943</v>
      </c>
      <c r="BM49" s="5">
        <v>1.1000000000000001</v>
      </c>
      <c r="BN49" s="5">
        <f t="shared" si="45"/>
        <v>0.56999999999999995</v>
      </c>
      <c r="BO49" s="50"/>
      <c r="BP49" s="48">
        <f t="shared" si="7"/>
        <v>2147.9499999999998</v>
      </c>
      <c r="BQ49" s="51">
        <f t="shared" si="8"/>
        <v>2</v>
      </c>
      <c r="BR49" s="47">
        <f t="shared" si="46"/>
        <v>687.34399999999994</v>
      </c>
      <c r="BS49" s="46">
        <f t="shared" si="9"/>
        <v>8.5</v>
      </c>
      <c r="BT49" s="46">
        <f t="shared" si="47"/>
        <v>1632.4419999999998</v>
      </c>
      <c r="BU49" s="46">
        <f t="shared" si="10"/>
        <v>45.450829060000011</v>
      </c>
      <c r="BV49" s="46">
        <f t="shared" si="11"/>
        <v>24.357466613846153</v>
      </c>
      <c r="BW49" s="46">
        <f t="shared" si="12"/>
        <v>44.499537659931519</v>
      </c>
      <c r="BX49" s="46">
        <f t="shared" si="13"/>
        <v>44.578108435000011</v>
      </c>
      <c r="BY49" s="46">
        <f t="shared" si="14"/>
        <v>45.450829060000011</v>
      </c>
      <c r="BZ49" s="46">
        <f t="shared" si="48"/>
        <v>52377.535408744014</v>
      </c>
      <c r="CA49" s="46">
        <f t="shared" si="48"/>
        <v>28069.544525796307</v>
      </c>
      <c r="CB49" s="46">
        <f t="shared" si="48"/>
        <v>51281.26719930509</v>
      </c>
      <c r="CC49" s="46">
        <f t="shared" si="48"/>
        <v>51371.812160494017</v>
      </c>
      <c r="CD49" s="46">
        <f t="shared" si="48"/>
        <v>52377.535408744014</v>
      </c>
    </row>
    <row r="50" spans="1:82" s="52" customFormat="1" ht="15" customHeight="1" x14ac:dyDescent="0.35">
      <c r="A50" s="39">
        <v>47</v>
      </c>
      <c r="B50" s="40" t="s">
        <v>82</v>
      </c>
      <c r="C50" s="40" t="s">
        <v>138</v>
      </c>
      <c r="D50" s="41">
        <v>361.70000000000005</v>
      </c>
      <c r="E50" s="41">
        <f t="shared" si="16"/>
        <v>868.08000000000015</v>
      </c>
      <c r="F50" s="41">
        <v>111.4</v>
      </c>
      <c r="G50" s="42" t="s">
        <v>90</v>
      </c>
      <c r="H50" s="43">
        <v>3</v>
      </c>
      <c r="I50" s="44">
        <v>11.25</v>
      </c>
      <c r="J50" s="41">
        <f t="shared" si="17"/>
        <v>1002.78</v>
      </c>
      <c r="K50" s="42" t="s">
        <v>85</v>
      </c>
      <c r="L50" s="44">
        <v>250.46999999999997</v>
      </c>
      <c r="M50" s="44">
        <v>105.4</v>
      </c>
      <c r="N50" s="41">
        <v>372.55100000000004</v>
      </c>
      <c r="O50" s="45" t="s">
        <v>86</v>
      </c>
      <c r="P50" s="45" t="s">
        <v>85</v>
      </c>
      <c r="Q50" s="45" t="s">
        <v>87</v>
      </c>
      <c r="R50" s="45" t="s">
        <v>88</v>
      </c>
      <c r="S50" s="46">
        <f t="shared" si="18"/>
        <v>149564.64376751104</v>
      </c>
      <c r="T50" s="46">
        <f t="shared" si="0"/>
        <v>172.29361783189452</v>
      </c>
      <c r="U50" s="47">
        <f t="shared" si="19"/>
        <v>95897.609206519614</v>
      </c>
      <c r="V50" s="47">
        <f t="shared" si="1"/>
        <v>53667.034560991422</v>
      </c>
      <c r="W50" s="47">
        <f t="shared" si="20"/>
        <v>116577.70869948083</v>
      </c>
      <c r="X50" s="47">
        <f t="shared" si="2"/>
        <v>32986.935068030201</v>
      </c>
      <c r="Y50" s="48">
        <f t="shared" si="21"/>
        <v>138812.96568176104</v>
      </c>
      <c r="Z50" s="47">
        <f t="shared" si="3"/>
        <v>10751.678085749998</v>
      </c>
      <c r="AA50" s="48">
        <f t="shared" si="22"/>
        <v>146225.75497614147</v>
      </c>
      <c r="AB50" s="47">
        <f t="shared" si="4"/>
        <v>3338.8887913695653</v>
      </c>
      <c r="AC50" s="47">
        <f t="shared" si="23"/>
        <v>100744.53650614119</v>
      </c>
      <c r="AD50" s="47">
        <f t="shared" si="24"/>
        <v>48820.107261369849</v>
      </c>
      <c r="AE50" s="47">
        <f t="shared" si="25"/>
        <v>56.23917986979292</v>
      </c>
      <c r="AF50" s="49">
        <f t="shared" si="26"/>
        <v>0.67358524025733191</v>
      </c>
      <c r="AG50" s="47">
        <f>IF(ISBLANK($D50),"",S50*_xlfn.XLOOKUP(Q50,DATA!$B$24:$B$25,DATA!$C$24:$C$25,"error",0,1)/1000)</f>
        <v>30.055015165081343</v>
      </c>
      <c r="AH50" s="47">
        <f>IF(ISBLANK($D50),"",V50*_xlfn.XLOOKUP(Q50,DATA!$B$24:$B$25,DATA!$C$24:$C$25,"error",0,1)/1000)</f>
        <v>10.784390595031226</v>
      </c>
      <c r="AI50" s="47">
        <f>IF(ISBLANK($D50),"",X50*_xlfn.XLOOKUP(Q50,DATA!$B$24:$B$25,DATA!$C$24:$C$25,"error",0,1)/1000)</f>
        <v>6.6287246019206689</v>
      </c>
      <c r="AJ50" s="47">
        <f>IF(ISBLANK($D50),"",Z50*_xlfn.XLOOKUP(Q50,DATA!$B$24:$B$25,DATA!$C$24:$C$25,"error",0,1)/1000)</f>
        <v>2.1605497113314618</v>
      </c>
      <c r="AK50" s="47">
        <f>IF(ISBLANK($D50),"",AB50*_xlfn.XLOOKUP(Q50,DATA!$B$24:$B$25,DATA!$C$24:$C$25,"error",0,1)/1000)</f>
        <v>0.67094970262571418</v>
      </c>
      <c r="AL50" s="47">
        <f t="shared" si="5"/>
        <v>20.244614610909071</v>
      </c>
      <c r="AM50" s="47">
        <f t="shared" si="6"/>
        <v>9.8104005541722721</v>
      </c>
      <c r="AN50" s="47">
        <f t="shared" si="27"/>
        <v>2.0309406645560086</v>
      </c>
      <c r="AO50" s="47">
        <f t="shared" si="28"/>
        <v>0.72874551157608802</v>
      </c>
      <c r="AP50" s="47">
        <f t="shared" si="29"/>
        <v>0.44793011330184401</v>
      </c>
      <c r="AQ50" s="47">
        <f t="shared" si="30"/>
        <v>0.14599720687001477</v>
      </c>
      <c r="AR50" s="47">
        <f t="shared" si="31"/>
        <v>4.5338823735397576E-2</v>
      </c>
      <c r="AS50" s="47">
        <f t="shared" si="32"/>
        <v>1.3680116554833444</v>
      </c>
      <c r="AT50" s="47">
        <f t="shared" si="33"/>
        <v>0.66292900907266428</v>
      </c>
      <c r="AU50" s="47">
        <f t="shared" si="34"/>
        <v>0.11045562606007504</v>
      </c>
      <c r="AV50" s="47">
        <f t="shared" si="35"/>
        <v>3.9633871695214477E-2</v>
      </c>
      <c r="AW50" s="47">
        <f t="shared" si="36"/>
        <v>2.4361322789669855E-2</v>
      </c>
      <c r="AX50" s="47">
        <f t="shared" si="37"/>
        <v>7.9402678617276016E-3</v>
      </c>
      <c r="AY50" s="47">
        <f t="shared" si="38"/>
        <v>2.4658170708377301E-3</v>
      </c>
      <c r="AZ50" s="47">
        <f t="shared" si="39"/>
        <v>7.4401279417449673E-2</v>
      </c>
      <c r="BA50" s="47">
        <f t="shared" si="40"/>
        <v>3.6054346642625371E-2</v>
      </c>
      <c r="BB50" s="23">
        <f>IF(V50&gt;0,J50*DATA!$C$4,0)</f>
        <v>65180.7</v>
      </c>
      <c r="BC50" s="23">
        <f>IF(X50&gt;0,N50*_xlfn.XLOOKUP(Budapest!O50,DATA!$B$5:$B$6,DATA!$C$5:$C$6,"error",0,1),0)</f>
        <v>17882.448000000004</v>
      </c>
      <c r="BD50" s="23">
        <f>IF(Z50&gt;0,(L50-M50)*DATA!$C$7,"0,00 ")</f>
        <v>21760.499999999996</v>
      </c>
      <c r="BE50" s="23">
        <f>IF(G50="basement",D50*DATA!$C$8,IF(G50="ground",0,"error"))</f>
        <v>14468.000000000002</v>
      </c>
      <c r="BF50" s="23">
        <f t="shared" si="41"/>
        <v>119291.648</v>
      </c>
      <c r="BG50" s="23">
        <v>1.48</v>
      </c>
      <c r="BH50" s="23">
        <v>2.1135844612129193</v>
      </c>
      <c r="BI50" s="23">
        <f t="shared" si="42"/>
        <v>0.85</v>
      </c>
      <c r="BJ50" s="23">
        <v>2.33</v>
      </c>
      <c r="BK50" s="23">
        <f t="shared" si="43"/>
        <v>0.21630769230769231</v>
      </c>
      <c r="BL50" s="23">
        <f t="shared" si="44"/>
        <v>0.23928112965340181</v>
      </c>
      <c r="BM50" s="5">
        <v>1.1000000000000001</v>
      </c>
      <c r="BN50" s="5">
        <f t="shared" si="45"/>
        <v>0.40124223602484466</v>
      </c>
      <c r="BO50" s="50"/>
      <c r="BP50" s="48">
        <f t="shared" si="7"/>
        <v>4069.1250000000005</v>
      </c>
      <c r="BQ50" s="51">
        <f t="shared" si="8"/>
        <v>3</v>
      </c>
      <c r="BR50" s="47">
        <f t="shared" si="46"/>
        <v>1302.1200000000001</v>
      </c>
      <c r="BS50" s="46">
        <f t="shared" si="9"/>
        <v>11.25</v>
      </c>
      <c r="BT50" s="46">
        <f t="shared" si="47"/>
        <v>3092.5350000000003</v>
      </c>
      <c r="BU50" s="46">
        <f t="shared" si="10"/>
        <v>129.78535557750001</v>
      </c>
      <c r="BV50" s="46">
        <f t="shared" si="11"/>
        <v>83.215558145192304</v>
      </c>
      <c r="BW50" s="46">
        <f t="shared" si="12"/>
        <v>101.1608024119063</v>
      </c>
      <c r="BX50" s="46">
        <f t="shared" si="13"/>
        <v>120.45554120250003</v>
      </c>
      <c r="BY50" s="46">
        <f t="shared" si="14"/>
        <v>126.88802063184785</v>
      </c>
      <c r="BZ50" s="46">
        <f t="shared" si="48"/>
        <v>149564.64376751104</v>
      </c>
      <c r="CA50" s="46">
        <f t="shared" si="48"/>
        <v>95897.609206519614</v>
      </c>
      <c r="CB50" s="46">
        <f t="shared" si="48"/>
        <v>116577.70869948083</v>
      </c>
      <c r="CC50" s="46">
        <f t="shared" si="48"/>
        <v>138812.96568176104</v>
      </c>
      <c r="CD50" s="46">
        <f t="shared" si="48"/>
        <v>146225.75497614147</v>
      </c>
    </row>
    <row r="51" spans="1:82" s="52" customFormat="1" ht="15" customHeight="1" x14ac:dyDescent="0.35">
      <c r="A51" s="39">
        <v>48</v>
      </c>
      <c r="B51" s="40" t="s">
        <v>82</v>
      </c>
      <c r="C51" s="40" t="s">
        <v>139</v>
      </c>
      <c r="D51" s="41">
        <v>181.2</v>
      </c>
      <c r="E51" s="41">
        <f t="shared" si="16"/>
        <v>289.92</v>
      </c>
      <c r="F51" s="41">
        <v>56.4</v>
      </c>
      <c r="G51" s="42" t="s">
        <v>90</v>
      </c>
      <c r="H51" s="43">
        <v>2</v>
      </c>
      <c r="I51" s="44">
        <v>8.5</v>
      </c>
      <c r="J51" s="41">
        <f t="shared" si="17"/>
        <v>397.9</v>
      </c>
      <c r="K51" s="42" t="s">
        <v>85</v>
      </c>
      <c r="L51" s="44">
        <v>81.5</v>
      </c>
      <c r="M51" s="44">
        <v>0</v>
      </c>
      <c r="N51" s="41">
        <v>186.636</v>
      </c>
      <c r="O51" s="45" t="s">
        <v>86</v>
      </c>
      <c r="P51" s="45" t="s">
        <v>85</v>
      </c>
      <c r="Q51" s="45" t="s">
        <v>87</v>
      </c>
      <c r="R51" s="45" t="s">
        <v>88</v>
      </c>
      <c r="S51" s="46">
        <f t="shared" si="18"/>
        <v>64388.163597576007</v>
      </c>
      <c r="T51" s="46">
        <f t="shared" si="0"/>
        <v>222.08941638236757</v>
      </c>
      <c r="U51" s="47">
        <f t="shared" si="19"/>
        <v>43093.250404434461</v>
      </c>
      <c r="V51" s="47">
        <f t="shared" si="1"/>
        <v>21294.913193141547</v>
      </c>
      <c r="W51" s="47">
        <f t="shared" si="20"/>
        <v>47862.776165098621</v>
      </c>
      <c r="X51" s="47">
        <f t="shared" si="2"/>
        <v>16525.387432477386</v>
      </c>
      <c r="Y51" s="48">
        <f t="shared" si="21"/>
        <v>58347.895010076012</v>
      </c>
      <c r="Z51" s="47">
        <f t="shared" si="3"/>
        <v>6040.2685874999952</v>
      </c>
      <c r="AA51" s="48">
        <f t="shared" si="22"/>
        <v>62715.488316967305</v>
      </c>
      <c r="AB51" s="47">
        <f t="shared" si="4"/>
        <v>1672.6752806087025</v>
      </c>
      <c r="AC51" s="47">
        <f t="shared" si="23"/>
        <v>45533.24449372763</v>
      </c>
      <c r="AD51" s="47">
        <f t="shared" si="24"/>
        <v>18854.919103848377</v>
      </c>
      <c r="AE51" s="47">
        <f t="shared" si="25"/>
        <v>65.034903089984738</v>
      </c>
      <c r="AF51" s="49">
        <f t="shared" si="26"/>
        <v>0.70716793195577021</v>
      </c>
      <c r="AG51" s="47">
        <f>IF(ISBLANK($D51),"",S51*_xlfn.XLOOKUP(Q51,DATA!$B$24:$B$25,DATA!$C$24:$C$25,"error",0,1)/1000)</f>
        <v>12.938801474932898</v>
      </c>
      <c r="AH51" s="47">
        <f>IF(ISBLANK($D51),"",V51*_xlfn.XLOOKUP(Q51,DATA!$B$24:$B$25,DATA!$C$24:$C$25,"error",0,1)/1000)</f>
        <v>4.2792128061617936</v>
      </c>
      <c r="AI51" s="47">
        <f>IF(ISBLANK($D51),"",X51*_xlfn.XLOOKUP(Q51,DATA!$B$24:$B$25,DATA!$C$24:$C$25,"error",0,1)/1000)</f>
        <v>3.3207766045563307</v>
      </c>
      <c r="AJ51" s="47">
        <f>IF(ISBLANK($D51),"",Z51*_xlfn.XLOOKUP(Q51,DATA!$B$24:$B$25,DATA!$C$24:$C$25,"error",0,1)/1000)</f>
        <v>1.2137919726581239</v>
      </c>
      <c r="AK51" s="47">
        <f>IF(ISBLANK($D51),"",AB51*_xlfn.XLOOKUP(Q51,DATA!$B$24:$B$25,DATA!$C$24:$C$25,"error",0,1)/1000)</f>
        <v>0.33612409763831874</v>
      </c>
      <c r="AL51" s="47">
        <f t="shared" si="5"/>
        <v>9.1499054810145672</v>
      </c>
      <c r="AM51" s="47">
        <f t="shared" si="6"/>
        <v>3.7888959939183309</v>
      </c>
      <c r="AN51" s="47">
        <f t="shared" si="27"/>
        <v>0.87432789242405173</v>
      </c>
      <c r="AO51" s="47">
        <f t="shared" si="28"/>
        <v>0.28916396323832277</v>
      </c>
      <c r="AP51" s="47">
        <f t="shared" si="29"/>
        <v>0.22439849745726875</v>
      </c>
      <c r="AQ51" s="47">
        <f t="shared" si="30"/>
        <v>8.2020902735963311E-2</v>
      </c>
      <c r="AR51" s="47">
        <f t="shared" si="31"/>
        <v>2.2713284105208943E-2</v>
      </c>
      <c r="AS51" s="47">
        <f t="shared" si="32"/>
        <v>0.61829664753676372</v>
      </c>
      <c r="AT51" s="47">
        <f t="shared" si="33"/>
        <v>0.25603124488728801</v>
      </c>
      <c r="AU51" s="47">
        <f t="shared" si="34"/>
        <v>4.7551578647718439E-2</v>
      </c>
      <c r="AV51" s="47">
        <f t="shared" si="35"/>
        <v>1.5726597606180653E-2</v>
      </c>
      <c r="AW51" s="47">
        <f t="shared" si="36"/>
        <v>1.2204234695847875E-2</v>
      </c>
      <c r="AX51" s="47">
        <f t="shared" si="37"/>
        <v>4.4608246414199982E-3</v>
      </c>
      <c r="AY51" s="47">
        <f t="shared" si="38"/>
        <v>1.2352945900906789E-3</v>
      </c>
      <c r="AZ51" s="47">
        <f t="shared" si="39"/>
        <v>3.3626951533539208E-2</v>
      </c>
      <c r="BA51" s="47">
        <f t="shared" si="40"/>
        <v>1.392462711417923E-2</v>
      </c>
      <c r="BB51" s="23">
        <f>IF(V51&gt;0,J51*DATA!$C$4,0)</f>
        <v>25863.5</v>
      </c>
      <c r="BC51" s="23">
        <f>IF(X51&gt;0,N51*_xlfn.XLOOKUP(Budapest!O51,DATA!$B$5:$B$6,DATA!$C$5:$C$6,"error",0,1),0)</f>
        <v>8958.5280000000002</v>
      </c>
      <c r="BD51" s="23">
        <f>IF(Z51&gt;0,(L51-M51)*DATA!$C$7,"0,00 ")</f>
        <v>12225</v>
      </c>
      <c r="BE51" s="23">
        <f>IF(G51="basement",D51*DATA!$C$8,IF(G51="ground",0,"error"))</f>
        <v>7248</v>
      </c>
      <c r="BF51" s="23">
        <f t="shared" si="41"/>
        <v>54295.027999999998</v>
      </c>
      <c r="BG51" s="23">
        <v>1.48</v>
      </c>
      <c r="BH51" s="23">
        <v>2.85</v>
      </c>
      <c r="BI51" s="23">
        <f t="shared" si="42"/>
        <v>0.85</v>
      </c>
      <c r="BJ51" s="23">
        <v>2.33</v>
      </c>
      <c r="BK51" s="23">
        <f t="shared" si="43"/>
        <v>0.21630769230769231</v>
      </c>
      <c r="BL51" s="23">
        <f t="shared" si="44"/>
        <v>0.23928112965340181</v>
      </c>
      <c r="BM51" s="5">
        <v>1.1000000000000001</v>
      </c>
      <c r="BN51" s="5">
        <f t="shared" si="45"/>
        <v>0.40124223602484466</v>
      </c>
      <c r="BO51" s="50"/>
      <c r="BP51" s="48">
        <f t="shared" si="7"/>
        <v>1540.1999999999998</v>
      </c>
      <c r="BQ51" s="51">
        <f t="shared" si="8"/>
        <v>2</v>
      </c>
      <c r="BR51" s="47">
        <f t="shared" si="46"/>
        <v>492.86399999999998</v>
      </c>
      <c r="BS51" s="46">
        <f t="shared" si="9"/>
        <v>8.5</v>
      </c>
      <c r="BT51" s="46">
        <f t="shared" si="47"/>
        <v>1170.5519999999999</v>
      </c>
      <c r="BU51" s="46">
        <f t="shared" si="10"/>
        <v>55.87310274</v>
      </c>
      <c r="BV51" s="46">
        <f t="shared" si="11"/>
        <v>37.394351270769228</v>
      </c>
      <c r="BW51" s="46">
        <f t="shared" si="12"/>
        <v>41.533127529589223</v>
      </c>
      <c r="BX51" s="46">
        <f t="shared" si="13"/>
        <v>50.631633990000005</v>
      </c>
      <c r="BY51" s="46">
        <f t="shared" si="14"/>
        <v>54.421631653043477</v>
      </c>
      <c r="BZ51" s="46">
        <f t="shared" si="48"/>
        <v>64388.163597576007</v>
      </c>
      <c r="CA51" s="46">
        <f t="shared" si="48"/>
        <v>43093.250404434461</v>
      </c>
      <c r="CB51" s="46">
        <f t="shared" si="48"/>
        <v>47862.776165098621</v>
      </c>
      <c r="CC51" s="46">
        <f t="shared" si="48"/>
        <v>58347.895010076012</v>
      </c>
      <c r="CD51" s="46">
        <f t="shared" si="48"/>
        <v>62715.488316967305</v>
      </c>
    </row>
    <row r="52" spans="1:82" s="52" customFormat="1" ht="15" customHeight="1" x14ac:dyDescent="0.35">
      <c r="A52" s="39">
        <v>49</v>
      </c>
      <c r="B52" s="40" t="s">
        <v>82</v>
      </c>
      <c r="C52" s="40" t="s">
        <v>140</v>
      </c>
      <c r="D52" s="41">
        <v>190.4</v>
      </c>
      <c r="E52" s="41">
        <f t="shared" si="16"/>
        <v>304.64000000000004</v>
      </c>
      <c r="F52" s="41">
        <v>78.199999999999989</v>
      </c>
      <c r="G52" s="42" t="s">
        <v>90</v>
      </c>
      <c r="H52" s="43">
        <v>2</v>
      </c>
      <c r="I52" s="44">
        <v>8.5</v>
      </c>
      <c r="J52" s="41">
        <f t="shared" si="17"/>
        <v>570.19999999999993</v>
      </c>
      <c r="K52" s="42" t="s">
        <v>85</v>
      </c>
      <c r="L52" s="44">
        <v>94.5</v>
      </c>
      <c r="M52" s="44">
        <v>40.97</v>
      </c>
      <c r="N52" s="41">
        <v>196.11200000000002</v>
      </c>
      <c r="O52" s="45" t="s">
        <v>86</v>
      </c>
      <c r="P52" s="45" t="s">
        <v>85</v>
      </c>
      <c r="Q52" s="45" t="s">
        <v>87</v>
      </c>
      <c r="R52" s="45" t="s">
        <v>88</v>
      </c>
      <c r="S52" s="46">
        <f t="shared" si="18"/>
        <v>75223.852323241998</v>
      </c>
      <c r="T52" s="46">
        <f t="shared" si="0"/>
        <v>246.92703625013783</v>
      </c>
      <c r="U52" s="47">
        <f t="shared" si="19"/>
        <v>44707.743997709695</v>
      </c>
      <c r="V52" s="47">
        <f t="shared" si="1"/>
        <v>30516.108325532303</v>
      </c>
      <c r="W52" s="47">
        <f t="shared" si="20"/>
        <v>57859.42755975583</v>
      </c>
      <c r="X52" s="47">
        <f t="shared" si="2"/>
        <v>17364.424763486168</v>
      </c>
      <c r="Y52" s="48">
        <f t="shared" si="21"/>
        <v>71256.544623992013</v>
      </c>
      <c r="Z52" s="47">
        <f t="shared" si="3"/>
        <v>3967.3076992499846</v>
      </c>
      <c r="AA52" s="48">
        <f t="shared" si="22"/>
        <v>73466.250924633307</v>
      </c>
      <c r="AB52" s="47">
        <f t="shared" si="4"/>
        <v>1757.6013986086909</v>
      </c>
      <c r="AC52" s="47">
        <f t="shared" si="23"/>
        <v>53605.442186877146</v>
      </c>
      <c r="AD52" s="47">
        <f t="shared" si="24"/>
        <v>21618.410136364851</v>
      </c>
      <c r="AE52" s="47">
        <f t="shared" si="25"/>
        <v>70.963793777458136</v>
      </c>
      <c r="AF52" s="49">
        <f t="shared" si="26"/>
        <v>0.71261229691522476</v>
      </c>
      <c r="AG52" s="47">
        <f>IF(ISBLANK($D52),"",S52*_xlfn.XLOOKUP(Q52,DATA!$B$24:$B$25,DATA!$C$24:$C$25,"error",0,1)/1000)</f>
        <v>15.116233124355478</v>
      </c>
      <c r="AH52" s="47">
        <f>IF(ISBLANK($D52),"",V52*_xlfn.XLOOKUP(Q52,DATA!$B$24:$B$25,DATA!$C$24:$C$25,"error",0,1)/1000)</f>
        <v>6.1322119680157154</v>
      </c>
      <c r="AI52" s="47">
        <f>IF(ISBLANK($D52),"",X52*_xlfn.XLOOKUP(Q52,DATA!$B$24:$B$25,DATA!$C$24:$C$25,"error",0,1)/1000)</f>
        <v>3.489381156222545</v>
      </c>
      <c r="AJ52" s="47">
        <f>IF(ISBLANK($D52),"",Z52*_xlfn.XLOOKUP(Q52,DATA!$B$24:$B$25,DATA!$C$24:$C$25,"error",0,1)/1000)</f>
        <v>0.79723048216428438</v>
      </c>
      <c r="AK52" s="47">
        <f>IF(ISBLANK($D52),"",AB52*_xlfn.XLOOKUP(Q52,DATA!$B$24:$B$25,DATA!$C$24:$C$25,"error",0,1)/1000)</f>
        <v>0.35319000105041642</v>
      </c>
      <c r="AL52" s="47">
        <f t="shared" si="5"/>
        <v>10.77201360745296</v>
      </c>
      <c r="AM52" s="47">
        <f t="shared" si="6"/>
        <v>4.344219516902518</v>
      </c>
      <c r="AN52" s="47">
        <f t="shared" si="27"/>
        <v>1.0214658811029409</v>
      </c>
      <c r="AO52" s="47">
        <f t="shared" si="28"/>
        <v>0.41437871786502023</v>
      </c>
      <c r="AP52" s="47">
        <f t="shared" si="29"/>
        <v>0.23579179865267086</v>
      </c>
      <c r="AQ52" s="47">
        <f t="shared" si="30"/>
        <v>5.3872134030136215E-2</v>
      </c>
      <c r="AR52" s="47">
        <f t="shared" si="31"/>
        <v>2.386649720547325E-2</v>
      </c>
      <c r="AS52" s="47">
        <f t="shared" si="32"/>
        <v>0.72790914775330051</v>
      </c>
      <c r="AT52" s="47">
        <f t="shared" si="33"/>
        <v>0.29355673334964039</v>
      </c>
      <c r="AU52" s="47">
        <f t="shared" si="34"/>
        <v>5.5553889567176003E-2</v>
      </c>
      <c r="AV52" s="47">
        <f t="shared" si="35"/>
        <v>2.2536581942810264E-2</v>
      </c>
      <c r="AW52" s="47">
        <f t="shared" si="36"/>
        <v>1.2823875751045447E-2</v>
      </c>
      <c r="AX52" s="47">
        <f t="shared" si="37"/>
        <v>2.9299134117203897E-3</v>
      </c>
      <c r="AY52" s="47">
        <f t="shared" si="38"/>
        <v>1.2980137414639274E-3</v>
      </c>
      <c r="AZ52" s="47">
        <f t="shared" si="39"/>
        <v>3.9588384847040033E-2</v>
      </c>
      <c r="BA52" s="47">
        <f t="shared" si="40"/>
        <v>1.596550472013597E-2</v>
      </c>
      <c r="BB52" s="23">
        <f>IF(V52&gt;0,J52*DATA!$C$4,0)</f>
        <v>37062.999999999993</v>
      </c>
      <c r="BC52" s="23">
        <f>IF(X52&gt;0,N52*_xlfn.XLOOKUP(Budapest!O52,DATA!$B$5:$B$6,DATA!$C$5:$C$6,"error",0,1),0)</f>
        <v>9413.3760000000002</v>
      </c>
      <c r="BD52" s="23">
        <f>IF(Z52&gt;0,(L52-M52)*DATA!$C$7,"0,00 ")</f>
        <v>8029.5</v>
      </c>
      <c r="BE52" s="23">
        <f>IF(G52="basement",D52*DATA!$C$8,IF(G52="ground",0,"error"))</f>
        <v>7616</v>
      </c>
      <c r="BF52" s="23">
        <f t="shared" si="41"/>
        <v>62121.875999999989</v>
      </c>
      <c r="BG52" s="23">
        <v>1.48</v>
      </c>
      <c r="BH52" s="23">
        <v>2.0912962962962967</v>
      </c>
      <c r="BI52" s="23">
        <f t="shared" si="42"/>
        <v>0.85</v>
      </c>
      <c r="BJ52" s="23">
        <v>2.33</v>
      </c>
      <c r="BK52" s="23">
        <f t="shared" si="43"/>
        <v>0.21630769230769231</v>
      </c>
      <c r="BL52" s="23">
        <f t="shared" si="44"/>
        <v>0.23928112965340181</v>
      </c>
      <c r="BM52" s="5">
        <v>1.1000000000000001</v>
      </c>
      <c r="BN52" s="5">
        <f t="shared" si="45"/>
        <v>0.40124223602484466</v>
      </c>
      <c r="BO52" s="50"/>
      <c r="BP52" s="48">
        <f t="shared" si="7"/>
        <v>1618.4</v>
      </c>
      <c r="BQ52" s="51">
        <f t="shared" si="8"/>
        <v>2</v>
      </c>
      <c r="BR52" s="47">
        <f t="shared" si="46"/>
        <v>517.88800000000003</v>
      </c>
      <c r="BS52" s="46">
        <f t="shared" si="9"/>
        <v>8.5</v>
      </c>
      <c r="BT52" s="46">
        <f t="shared" si="47"/>
        <v>1229.9840000000002</v>
      </c>
      <c r="BU52" s="46">
        <f t="shared" si="10"/>
        <v>65.275817704999994</v>
      </c>
      <c r="BV52" s="46">
        <f t="shared" si="11"/>
        <v>38.795334951153848</v>
      </c>
      <c r="BW52" s="46">
        <f t="shared" si="12"/>
        <v>50.207764283023103</v>
      </c>
      <c r="BX52" s="46">
        <f t="shared" si="13"/>
        <v>61.833169580000003</v>
      </c>
      <c r="BY52" s="46">
        <f t="shared" si="14"/>
        <v>63.750651618043477</v>
      </c>
      <c r="BZ52" s="46">
        <f t="shared" si="48"/>
        <v>75223.852323241998</v>
      </c>
      <c r="CA52" s="46">
        <f t="shared" si="48"/>
        <v>44707.743997709695</v>
      </c>
      <c r="CB52" s="46">
        <f t="shared" si="48"/>
        <v>57859.42755975583</v>
      </c>
      <c r="CC52" s="46">
        <f t="shared" si="48"/>
        <v>71256.544623992013</v>
      </c>
      <c r="CD52" s="46">
        <f t="shared" si="48"/>
        <v>73466.250924633307</v>
      </c>
    </row>
    <row r="53" spans="1:82" s="52" customFormat="1" ht="15" customHeight="1" x14ac:dyDescent="0.35">
      <c r="A53" s="39">
        <v>50</v>
      </c>
      <c r="B53" s="40" t="s">
        <v>82</v>
      </c>
      <c r="C53" s="40" t="s">
        <v>141</v>
      </c>
      <c r="D53" s="41">
        <v>376.29999999999995</v>
      </c>
      <c r="E53" s="41">
        <f t="shared" si="16"/>
        <v>301.03999999999996</v>
      </c>
      <c r="F53" s="41">
        <v>127</v>
      </c>
      <c r="G53" s="42" t="s">
        <v>90</v>
      </c>
      <c r="H53" s="43">
        <v>1</v>
      </c>
      <c r="I53" s="44">
        <v>4.25</v>
      </c>
      <c r="J53" s="41">
        <f t="shared" si="17"/>
        <v>459.15</v>
      </c>
      <c r="K53" s="42" t="s">
        <v>85</v>
      </c>
      <c r="L53" s="44">
        <v>80.599999999999994</v>
      </c>
      <c r="M53" s="44">
        <v>0</v>
      </c>
      <c r="N53" s="41">
        <v>387.58899999999994</v>
      </c>
      <c r="O53" s="45" t="s">
        <v>86</v>
      </c>
      <c r="P53" s="45" t="s">
        <v>85</v>
      </c>
      <c r="Q53" s="45" t="s">
        <v>87</v>
      </c>
      <c r="R53" s="45" t="s">
        <v>88</v>
      </c>
      <c r="S53" s="46">
        <f t="shared" si="18"/>
        <v>91667.221698478999</v>
      </c>
      <c r="T53" s="46">
        <f t="shared" si="0"/>
        <v>304.50179942359489</v>
      </c>
      <c r="U53" s="47">
        <f t="shared" si="19"/>
        <v>67094.315459145146</v>
      </c>
      <c r="V53" s="47">
        <f t="shared" si="1"/>
        <v>24572.906239333854</v>
      </c>
      <c r="W53" s="47">
        <f t="shared" si="20"/>
        <v>57348.77086602182</v>
      </c>
      <c r="X53" s="47">
        <f t="shared" si="2"/>
        <v>34318.45083245718</v>
      </c>
      <c r="Y53" s="48">
        <f t="shared" si="21"/>
        <v>85693.655463478994</v>
      </c>
      <c r="Z53" s="47">
        <f t="shared" si="3"/>
        <v>5973.5662350000057</v>
      </c>
      <c r="AA53" s="48">
        <f t="shared" si="22"/>
        <v>88193.558850283356</v>
      </c>
      <c r="AB53" s="47">
        <f t="shared" si="4"/>
        <v>3473.6628481956432</v>
      </c>
      <c r="AC53" s="47">
        <f t="shared" si="23"/>
        <v>68338.586154986682</v>
      </c>
      <c r="AD53" s="47">
        <f t="shared" si="24"/>
        <v>23328.635543492317</v>
      </c>
      <c r="AE53" s="47">
        <f t="shared" si="25"/>
        <v>77.493474433604575</v>
      </c>
      <c r="AF53" s="49">
        <f t="shared" si="26"/>
        <v>0.74550733499672106</v>
      </c>
      <c r="AG53" s="47">
        <f>IF(ISBLANK($D53),"",S53*_xlfn.XLOOKUP(Q53,DATA!$B$24:$B$25,DATA!$C$24:$C$25,"error",0,1)/1000)</f>
        <v>18.420528200309352</v>
      </c>
      <c r="AH53" s="47">
        <f>IF(ISBLANK($D53),"",V53*_xlfn.XLOOKUP(Q53,DATA!$B$24:$B$25,DATA!$C$24:$C$25,"error",0,1)/1000)</f>
        <v>4.9379255087941374</v>
      </c>
      <c r="AI53" s="47">
        <f>IF(ISBLANK($D53),"",X53*_xlfn.XLOOKUP(Q53,DATA!$B$24:$B$25,DATA!$C$24:$C$25,"error",0,1)/1000)</f>
        <v>6.8962926947822698</v>
      </c>
      <c r="AJ53" s="47">
        <f>IF(ISBLANK($D53),"",Z53*_xlfn.XLOOKUP(Q53,DATA!$B$24:$B$25,DATA!$C$24:$C$25,"error",0,1)/1000)</f>
        <v>1.200388134923251</v>
      </c>
      <c r="AK53" s="47">
        <f>IF(ISBLANK($D53),"",AB53*_xlfn.XLOOKUP(Q53,DATA!$B$24:$B$25,DATA!$C$24:$C$25,"error",0,1)/1000)</f>
        <v>0.69803254934491454</v>
      </c>
      <c r="AL53" s="47">
        <f t="shared" si="5"/>
        <v>13.732638887844573</v>
      </c>
      <c r="AM53" s="47">
        <f t="shared" si="6"/>
        <v>4.6878893124647796</v>
      </c>
      <c r="AN53" s="47">
        <f t="shared" si="27"/>
        <v>1.2447506540630195</v>
      </c>
      <c r="AO53" s="47">
        <f t="shared" si="28"/>
        <v>0.33367588268629278</v>
      </c>
      <c r="AP53" s="47">
        <f t="shared" si="29"/>
        <v>0.46601078693802561</v>
      </c>
      <c r="AQ53" s="47">
        <f t="shared" si="30"/>
        <v>8.1115150435811703E-2</v>
      </c>
      <c r="AR53" s="47">
        <f t="shared" si="31"/>
        <v>4.7168922785817149E-2</v>
      </c>
      <c r="AS53" s="47">
        <f t="shared" si="32"/>
        <v>0.92797074284594727</v>
      </c>
      <c r="AT53" s="47">
        <f t="shared" si="33"/>
        <v>0.31677991121707227</v>
      </c>
      <c r="AU53" s="47">
        <f t="shared" si="34"/>
        <v>6.7697552756065316E-2</v>
      </c>
      <c r="AV53" s="47">
        <f t="shared" si="35"/>
        <v>1.8147442299265761E-2</v>
      </c>
      <c r="AW53" s="47">
        <f t="shared" si="36"/>
        <v>2.5344666203352958E-2</v>
      </c>
      <c r="AX53" s="47">
        <f t="shared" si="37"/>
        <v>4.4115640012080065E-3</v>
      </c>
      <c r="AY53" s="47">
        <f t="shared" si="38"/>
        <v>2.5653496371474578E-3</v>
      </c>
      <c r="AZ53" s="47">
        <f t="shared" si="39"/>
        <v>5.0469022140974179E-2</v>
      </c>
      <c r="BA53" s="47">
        <f t="shared" si="40"/>
        <v>1.7228530615091137E-2</v>
      </c>
      <c r="BB53" s="23">
        <f>IF(V53&gt;0,J53*DATA!$C$4,0)</f>
        <v>29844.75</v>
      </c>
      <c r="BC53" s="23">
        <f>IF(X53&gt;0,N53*_xlfn.XLOOKUP(Budapest!O53,DATA!$B$5:$B$6,DATA!$C$5:$C$6,"error",0,1),0)</f>
        <v>18604.271999999997</v>
      </c>
      <c r="BD53" s="23">
        <f>IF(Z53&gt;0,(L53-M53)*DATA!$C$7,"0,00 ")</f>
        <v>12090</v>
      </c>
      <c r="BE53" s="23">
        <f>IF(G53="basement",D53*DATA!$C$8,IF(G53="ground",0,"error"))</f>
        <v>15051.999999999998</v>
      </c>
      <c r="BF53" s="23">
        <f t="shared" si="41"/>
        <v>75591.021999999997</v>
      </c>
      <c r="BG53" s="23">
        <v>1.48</v>
      </c>
      <c r="BH53" s="23">
        <v>2.85</v>
      </c>
      <c r="BI53" s="23">
        <f t="shared" si="42"/>
        <v>0.85</v>
      </c>
      <c r="BJ53" s="23">
        <v>2.33</v>
      </c>
      <c r="BK53" s="23">
        <f t="shared" si="43"/>
        <v>0.21630769230769231</v>
      </c>
      <c r="BL53" s="23">
        <f t="shared" si="44"/>
        <v>0.23928112965340181</v>
      </c>
      <c r="BM53" s="5">
        <v>1.1000000000000001</v>
      </c>
      <c r="BN53" s="5">
        <f t="shared" si="45"/>
        <v>0.40124223602484466</v>
      </c>
      <c r="BO53" s="50"/>
      <c r="BP53" s="48">
        <f t="shared" si="7"/>
        <v>1599.2749999999999</v>
      </c>
      <c r="BQ53" s="51">
        <f t="shared" si="8"/>
        <v>1</v>
      </c>
      <c r="BR53" s="47">
        <f t="shared" si="46"/>
        <v>511.76799999999997</v>
      </c>
      <c r="BS53" s="46">
        <f t="shared" si="9"/>
        <v>4.25</v>
      </c>
      <c r="BT53" s="46">
        <f t="shared" si="47"/>
        <v>1215.4489999999998</v>
      </c>
      <c r="BU53" s="46">
        <f t="shared" si="10"/>
        <v>79.544621397499995</v>
      </c>
      <c r="BV53" s="46">
        <f t="shared" si="11"/>
        <v>58.221377524423069</v>
      </c>
      <c r="BW53" s="46">
        <f t="shared" si="12"/>
        <v>49.764639765725285</v>
      </c>
      <c r="BX53" s="46">
        <f t="shared" si="13"/>
        <v>74.361033897499993</v>
      </c>
      <c r="BY53" s="46">
        <f t="shared" si="14"/>
        <v>76.530335690978262</v>
      </c>
      <c r="BZ53" s="46">
        <f t="shared" si="48"/>
        <v>91667.221698478999</v>
      </c>
      <c r="CA53" s="46">
        <f t="shared" si="48"/>
        <v>67094.315459145146</v>
      </c>
      <c r="CB53" s="46">
        <f t="shared" si="48"/>
        <v>57348.77086602182</v>
      </c>
      <c r="CC53" s="46">
        <f t="shared" si="48"/>
        <v>85693.655463478994</v>
      </c>
      <c r="CD53" s="46">
        <f t="shared" si="48"/>
        <v>88193.558850283356</v>
      </c>
    </row>
    <row r="54" spans="1:82" s="52" customFormat="1" ht="15" customHeight="1" x14ac:dyDescent="0.35">
      <c r="A54" s="39">
        <v>51</v>
      </c>
      <c r="B54" s="40" t="s">
        <v>82</v>
      </c>
      <c r="C54" s="40" t="s">
        <v>142</v>
      </c>
      <c r="D54" s="41">
        <v>239</v>
      </c>
      <c r="E54" s="41">
        <f t="shared" si="16"/>
        <v>382.40000000000003</v>
      </c>
      <c r="F54" s="41">
        <v>79.400000000000006</v>
      </c>
      <c r="G54" s="42" t="s">
        <v>84</v>
      </c>
      <c r="H54" s="43">
        <v>2</v>
      </c>
      <c r="I54" s="44">
        <v>8.5</v>
      </c>
      <c r="J54" s="41">
        <f t="shared" si="17"/>
        <v>533.10000000000014</v>
      </c>
      <c r="K54" s="42" t="s">
        <v>85</v>
      </c>
      <c r="L54" s="44">
        <v>141.80000000000001</v>
      </c>
      <c r="M54" s="44">
        <v>0</v>
      </c>
      <c r="N54" s="41">
        <v>246.17000000000002</v>
      </c>
      <c r="O54" s="45" t="s">
        <v>86</v>
      </c>
      <c r="P54" s="45" t="s">
        <v>85</v>
      </c>
      <c r="Q54" s="45" t="s">
        <v>87</v>
      </c>
      <c r="R54" s="45" t="s">
        <v>88</v>
      </c>
      <c r="S54" s="46">
        <f t="shared" si="18"/>
        <v>88209.486152270038</v>
      </c>
      <c r="T54" s="46">
        <f t="shared" si="0"/>
        <v>230.6733424484049</v>
      </c>
      <c r="U54" s="47">
        <f t="shared" si="19"/>
        <v>59678.905043288476</v>
      </c>
      <c r="V54" s="47">
        <f t="shared" si="1"/>
        <v>28530.581108981562</v>
      </c>
      <c r="W54" s="47">
        <f t="shared" si="20"/>
        <v>66412.755488020048</v>
      </c>
      <c r="X54" s="47">
        <f t="shared" si="2"/>
        <v>21796.73066424999</v>
      </c>
      <c r="Y54" s="48">
        <f t="shared" si="21"/>
        <v>77700.159947270033</v>
      </c>
      <c r="Z54" s="47">
        <f t="shared" si="3"/>
        <v>10509.326205000005</v>
      </c>
      <c r="AA54" s="48">
        <f t="shared" si="22"/>
        <v>88209.486152270038</v>
      </c>
      <c r="AB54" s="47">
        <f t="shared" si="4"/>
        <v>0</v>
      </c>
      <c r="AC54" s="47">
        <f t="shared" si="23"/>
        <v>60836.637978231556</v>
      </c>
      <c r="AD54" s="47">
        <f t="shared" si="24"/>
        <v>27372.848174038481</v>
      </c>
      <c r="AE54" s="47">
        <f t="shared" si="25"/>
        <v>71.581715936293094</v>
      </c>
      <c r="AF54" s="49">
        <f t="shared" si="26"/>
        <v>0.68968362283862983</v>
      </c>
      <c r="AG54" s="47">
        <f>IF(ISBLANK($D54),"",S54*_xlfn.XLOOKUP(Q54,DATA!$B$24:$B$25,DATA!$C$24:$C$25,"error",0,1)/1000)</f>
        <v>17.72569624229866</v>
      </c>
      <c r="AH54" s="47">
        <f>IF(ISBLANK($D54),"",V54*_xlfn.XLOOKUP(Q54,DATA!$B$24:$B$25,DATA!$C$24:$C$25,"error",0,1)/1000)</f>
        <v>5.7332202738498443</v>
      </c>
      <c r="AI54" s="47">
        <f>IF(ISBLANK($D54),"",X54*_xlfn.XLOOKUP(Q54,DATA!$B$24:$B$25,DATA!$C$24:$C$25,"error",0,1)/1000)</f>
        <v>4.3800530269810354</v>
      </c>
      <c r="AJ54" s="47">
        <f>IF(ISBLANK($D54),"",Z54*_xlfn.XLOOKUP(Q54,DATA!$B$24:$B$25,DATA!$C$24:$C$25,"error",0,1)/1000)</f>
        <v>2.1118491008947506</v>
      </c>
      <c r="AK54" s="47">
        <f>IF(ISBLANK($D54),"",AB54*_xlfn.XLOOKUP(Q54,DATA!$B$24:$B$25,DATA!$C$24:$C$25,"error",0,1)/1000)</f>
        <v>0</v>
      </c>
      <c r="AL54" s="47">
        <f t="shared" si="5"/>
        <v>12.225122401725631</v>
      </c>
      <c r="AM54" s="47">
        <f t="shared" si="6"/>
        <v>5.5005738405730291</v>
      </c>
      <c r="AN54" s="47">
        <f t="shared" si="27"/>
        <v>1.1977980083629265</v>
      </c>
      <c r="AO54" s="47">
        <f t="shared" si="28"/>
        <v>0.38741721237082166</v>
      </c>
      <c r="AP54" s="47">
        <f t="shared" si="29"/>
        <v>0.29597815061968691</v>
      </c>
      <c r="AQ54" s="47">
        <f t="shared" si="30"/>
        <v>0.1427063068461302</v>
      </c>
      <c r="AR54" s="47">
        <f t="shared" si="31"/>
        <v>0</v>
      </c>
      <c r="AS54" s="47">
        <f t="shared" si="32"/>
        <v>0.82610166983663869</v>
      </c>
      <c r="AT54" s="47">
        <f t="shared" si="33"/>
        <v>0.37169633852628781</v>
      </c>
      <c r="AU54" s="47">
        <f t="shared" si="34"/>
        <v>6.514396565896792E-2</v>
      </c>
      <c r="AV54" s="47">
        <f t="shared" si="35"/>
        <v>2.1070241728713017E-2</v>
      </c>
      <c r="AW54" s="47">
        <f t="shared" si="36"/>
        <v>1.6097196977415254E-2</v>
      </c>
      <c r="AX54" s="47">
        <f t="shared" si="37"/>
        <v>7.7612875356240065E-3</v>
      </c>
      <c r="AY54" s="47">
        <f t="shared" si="38"/>
        <v>0</v>
      </c>
      <c r="AZ54" s="47">
        <f t="shared" si="39"/>
        <v>4.492872624175228E-2</v>
      </c>
      <c r="BA54" s="47">
        <f t="shared" si="40"/>
        <v>2.021523941721564E-2</v>
      </c>
      <c r="BB54" s="23">
        <f>IF(V54&gt;0,J54*DATA!$C$4,0)</f>
        <v>34651.500000000007</v>
      </c>
      <c r="BC54" s="23">
        <f>IF(X54&gt;0,N54*_xlfn.XLOOKUP(Budapest!O54,DATA!$B$5:$B$6,DATA!$C$5:$C$6,"error",0,1),0)</f>
        <v>11816.16</v>
      </c>
      <c r="BD54" s="23">
        <f>IF(Z54&gt;0,(L54-M54)*DATA!$C$7,"0,00 ")</f>
        <v>21270</v>
      </c>
      <c r="BE54" s="23">
        <f>IF(G54="basement",D54*DATA!$C$8,IF(G54="ground",0,"error"))</f>
        <v>0</v>
      </c>
      <c r="BF54" s="23">
        <f t="shared" si="41"/>
        <v>67737.66</v>
      </c>
      <c r="BG54" s="23">
        <v>1.48</v>
      </c>
      <c r="BH54" s="23">
        <v>2.85</v>
      </c>
      <c r="BI54" s="23">
        <f t="shared" si="42"/>
        <v>0.56999999999999995</v>
      </c>
      <c r="BJ54" s="23">
        <v>2.33</v>
      </c>
      <c r="BK54" s="23">
        <f t="shared" si="43"/>
        <v>0.21630769230769231</v>
      </c>
      <c r="BL54" s="23">
        <f t="shared" si="44"/>
        <v>0.23928112965340181</v>
      </c>
      <c r="BM54" s="5">
        <v>1.1000000000000001</v>
      </c>
      <c r="BN54" s="5">
        <f t="shared" si="45"/>
        <v>0.56999999999999995</v>
      </c>
      <c r="BO54" s="50"/>
      <c r="BP54" s="48">
        <f t="shared" si="7"/>
        <v>2031.5</v>
      </c>
      <c r="BQ54" s="51">
        <f t="shared" si="8"/>
        <v>2</v>
      </c>
      <c r="BR54" s="47">
        <f t="shared" si="46"/>
        <v>650.08000000000004</v>
      </c>
      <c r="BS54" s="46">
        <f t="shared" si="9"/>
        <v>8.5</v>
      </c>
      <c r="BT54" s="46">
        <f t="shared" si="47"/>
        <v>1543.94</v>
      </c>
      <c r="BU54" s="46">
        <f t="shared" si="10"/>
        <v>76.544156675000025</v>
      </c>
      <c r="BV54" s="46">
        <f t="shared" si="11"/>
        <v>51.786623605769236</v>
      </c>
      <c r="BW54" s="46">
        <f t="shared" si="12"/>
        <v>57.629950961489101</v>
      </c>
      <c r="BX54" s="46">
        <f t="shared" si="13"/>
        <v>67.424644175000026</v>
      </c>
      <c r="BY54" s="46">
        <f t="shared" si="14"/>
        <v>76.544156675000025</v>
      </c>
      <c r="BZ54" s="46">
        <f t="shared" si="48"/>
        <v>88209.486152270038</v>
      </c>
      <c r="CA54" s="46">
        <f t="shared" si="48"/>
        <v>59678.905043288476</v>
      </c>
      <c r="CB54" s="46">
        <f t="shared" si="48"/>
        <v>66412.755488020048</v>
      </c>
      <c r="CC54" s="46">
        <f t="shared" si="48"/>
        <v>77700.159947270033</v>
      </c>
      <c r="CD54" s="46">
        <f t="shared" si="48"/>
        <v>88209.486152270038</v>
      </c>
    </row>
    <row r="55" spans="1:82" s="52" customFormat="1" ht="15" customHeight="1" x14ac:dyDescent="0.35">
      <c r="A55" s="39">
        <v>52</v>
      </c>
      <c r="B55" s="40" t="s">
        <v>82</v>
      </c>
      <c r="C55" s="40" t="s">
        <v>143</v>
      </c>
      <c r="D55" s="41">
        <v>113.6</v>
      </c>
      <c r="E55" s="41">
        <f t="shared" si="16"/>
        <v>90.88</v>
      </c>
      <c r="F55" s="41">
        <v>44.5</v>
      </c>
      <c r="G55" s="42" t="s">
        <v>84</v>
      </c>
      <c r="H55" s="43">
        <v>1</v>
      </c>
      <c r="I55" s="44">
        <v>4.5</v>
      </c>
      <c r="J55" s="41">
        <f t="shared" si="17"/>
        <v>164.15</v>
      </c>
      <c r="K55" s="42" t="s">
        <v>85</v>
      </c>
      <c r="L55" s="44">
        <v>36.1</v>
      </c>
      <c r="M55" s="44">
        <v>0</v>
      </c>
      <c r="N55" s="41">
        <v>117.008</v>
      </c>
      <c r="O55" s="45" t="s">
        <v>86</v>
      </c>
      <c r="P55" s="45" t="s">
        <v>85</v>
      </c>
      <c r="Q55" s="45" t="s">
        <v>87</v>
      </c>
      <c r="R55" s="45" t="s">
        <v>88</v>
      </c>
      <c r="S55" s="46">
        <f t="shared" si="18"/>
        <v>30187.941239988009</v>
      </c>
      <c r="T55" s="46">
        <f t="shared" si="0"/>
        <v>332.17364920761457</v>
      </c>
      <c r="U55" s="47">
        <f t="shared" si="19"/>
        <v>21402.919876192624</v>
      </c>
      <c r="V55" s="47">
        <f t="shared" si="1"/>
        <v>8785.0213637953857</v>
      </c>
      <c r="W55" s="47">
        <f t="shared" si="20"/>
        <v>19827.654196227348</v>
      </c>
      <c r="X55" s="47">
        <f t="shared" si="2"/>
        <v>10360.287043760662</v>
      </c>
      <c r="Y55" s="48">
        <f t="shared" si="21"/>
        <v>27512.435767488012</v>
      </c>
      <c r="Z55" s="47">
        <f t="shared" si="3"/>
        <v>2675.5054724999973</v>
      </c>
      <c r="AA55" s="48">
        <f t="shared" si="22"/>
        <v>30187.941239988009</v>
      </c>
      <c r="AB55" s="47">
        <f t="shared" si="4"/>
        <v>0</v>
      </c>
      <c r="AC55" s="47">
        <f t="shared" si="23"/>
        <v>21820.813880056045</v>
      </c>
      <c r="AD55" s="47">
        <f t="shared" si="24"/>
        <v>8367.1273599319647</v>
      </c>
      <c r="AE55" s="47">
        <f t="shared" si="25"/>
        <v>92.067862675307708</v>
      </c>
      <c r="AF55" s="49">
        <f t="shared" si="26"/>
        <v>0.72283213043860794</v>
      </c>
      <c r="AG55" s="47">
        <f>IF(ISBLANK($D55),"",S55*_xlfn.XLOOKUP(Q55,DATA!$B$24:$B$25,DATA!$C$24:$C$25,"error",0,1)/1000)</f>
        <v>6.0662667921755897</v>
      </c>
      <c r="AH55" s="47">
        <f>IF(ISBLANK($D55),"",V55*_xlfn.XLOOKUP(Q55,DATA!$B$24:$B$25,DATA!$C$24:$C$25,"error",0,1)/1000)</f>
        <v>1.7653500430546827</v>
      </c>
      <c r="AI55" s="47">
        <f>IF(ISBLANK($D55),"",X55*_xlfn.XLOOKUP(Q55,DATA!$B$24:$B$25,DATA!$C$24:$C$25,"error",0,1)/1000)</f>
        <v>2.081899681443705</v>
      </c>
      <c r="AJ55" s="47">
        <f>IF(ISBLANK($D55),"",Z55*_xlfn.XLOOKUP(Q55,DATA!$B$24:$B$25,DATA!$C$24:$C$25,"error",0,1)/1000)</f>
        <v>0.53764282469887437</v>
      </c>
      <c r="AK55" s="47">
        <f>IF(ISBLANK($D55),"",AB55*_xlfn.XLOOKUP(Q55,DATA!$B$24:$B$25,DATA!$C$24:$C$25,"error",0,1)/1000)</f>
        <v>0</v>
      </c>
      <c r="AL55" s="47">
        <f t="shared" si="5"/>
        <v>4.3848925491972617</v>
      </c>
      <c r="AM55" s="47">
        <f t="shared" si="6"/>
        <v>1.681374242978328</v>
      </c>
      <c r="AN55" s="47">
        <f t="shared" si="27"/>
        <v>0.40992253181722171</v>
      </c>
      <c r="AO55" s="47">
        <f t="shared" si="28"/>
        <v>0.11929194412055961</v>
      </c>
      <c r="AP55" s="47">
        <f t="shared" si="29"/>
        <v>0.14068250171713984</v>
      </c>
      <c r="AQ55" s="47">
        <f t="shared" si="30"/>
        <v>3.6330731150530975E-2</v>
      </c>
      <c r="AR55" s="47">
        <f t="shared" si="31"/>
        <v>0</v>
      </c>
      <c r="AS55" s="47">
        <f t="shared" si="32"/>
        <v>0.29630517698823045</v>
      </c>
      <c r="AT55" s="47">
        <f t="shared" si="33"/>
        <v>0.11361735482899127</v>
      </c>
      <c r="AU55" s="47">
        <f t="shared" si="34"/>
        <v>2.2294225862034583E-2</v>
      </c>
      <c r="AV55" s="47">
        <f t="shared" si="35"/>
        <v>6.4878637774680916E-3</v>
      </c>
      <c r="AW55" s="47">
        <f t="shared" si="36"/>
        <v>7.6512199859178768E-3</v>
      </c>
      <c r="AX55" s="47">
        <f t="shared" si="37"/>
        <v>1.9758990129479987E-3</v>
      </c>
      <c r="AY55" s="47">
        <f t="shared" si="38"/>
        <v>0</v>
      </c>
      <c r="AZ55" s="47">
        <f t="shared" si="39"/>
        <v>1.6114982776333966E-2</v>
      </c>
      <c r="BA55" s="47">
        <f t="shared" si="40"/>
        <v>6.1792430857006177E-3</v>
      </c>
      <c r="BB55" s="23">
        <f>IF(V55&gt;0,J55*DATA!$C$4,0)</f>
        <v>10669.75</v>
      </c>
      <c r="BC55" s="23">
        <f>IF(X55&gt;0,N55*_xlfn.XLOOKUP(Budapest!O55,DATA!$B$5:$B$6,DATA!$C$5:$C$6,"error",0,1),0)</f>
        <v>5616.384</v>
      </c>
      <c r="BD55" s="23">
        <f>IF(Z55&gt;0,(L55-M55)*DATA!$C$7,"0,00 ")</f>
        <v>5415</v>
      </c>
      <c r="BE55" s="23">
        <f>IF(G55="basement",D55*DATA!$C$8,IF(G55="ground",0,"error"))</f>
        <v>0</v>
      </c>
      <c r="BF55" s="23">
        <f t="shared" si="41"/>
        <v>21701.133999999998</v>
      </c>
      <c r="BG55" s="23">
        <v>1.48</v>
      </c>
      <c r="BH55" s="23">
        <v>2.85</v>
      </c>
      <c r="BI55" s="23">
        <f t="shared" si="42"/>
        <v>0.56999999999999995</v>
      </c>
      <c r="BJ55" s="23">
        <v>2.33</v>
      </c>
      <c r="BK55" s="23">
        <f t="shared" si="43"/>
        <v>0.21630769230769231</v>
      </c>
      <c r="BL55" s="23">
        <f t="shared" si="44"/>
        <v>0.23928112965340181</v>
      </c>
      <c r="BM55" s="5">
        <v>1.1000000000000001</v>
      </c>
      <c r="BN55" s="5">
        <f t="shared" si="45"/>
        <v>0.56999999999999995</v>
      </c>
      <c r="BO55" s="50"/>
      <c r="BP55" s="48">
        <f t="shared" si="7"/>
        <v>511.2</v>
      </c>
      <c r="BQ55" s="51">
        <f t="shared" si="8"/>
        <v>1</v>
      </c>
      <c r="BR55" s="47">
        <f t="shared" si="46"/>
        <v>163.584</v>
      </c>
      <c r="BS55" s="46">
        <f t="shared" si="9"/>
        <v>4.5</v>
      </c>
      <c r="BT55" s="46">
        <f t="shared" si="47"/>
        <v>388.512</v>
      </c>
      <c r="BU55" s="46">
        <f t="shared" si="10"/>
        <v>26.195714370000005</v>
      </c>
      <c r="BV55" s="46">
        <f t="shared" si="11"/>
        <v>18.572474727692313</v>
      </c>
      <c r="BW55" s="46">
        <f t="shared" si="12"/>
        <v>17.205531235879334</v>
      </c>
      <c r="BX55" s="46">
        <f t="shared" si="13"/>
        <v>23.874033120000007</v>
      </c>
      <c r="BY55" s="46">
        <f t="shared" si="14"/>
        <v>26.195714370000005</v>
      </c>
      <c r="BZ55" s="46">
        <f t="shared" si="48"/>
        <v>30187.941239988009</v>
      </c>
      <c r="CA55" s="46">
        <f t="shared" si="48"/>
        <v>21402.919876192624</v>
      </c>
      <c r="CB55" s="46">
        <f t="shared" si="48"/>
        <v>19827.654196227348</v>
      </c>
      <c r="CC55" s="46">
        <f t="shared" si="48"/>
        <v>27512.435767488012</v>
      </c>
      <c r="CD55" s="46">
        <f t="shared" si="48"/>
        <v>30187.941239988009</v>
      </c>
    </row>
    <row r="56" spans="1:82" s="52" customFormat="1" ht="15" customHeight="1" x14ac:dyDescent="0.35">
      <c r="A56" s="39">
        <v>53</v>
      </c>
      <c r="B56" s="40" t="s">
        <v>82</v>
      </c>
      <c r="C56" s="40" t="s">
        <v>144</v>
      </c>
      <c r="D56" s="41">
        <v>106.1</v>
      </c>
      <c r="E56" s="41">
        <f t="shared" si="16"/>
        <v>424.4</v>
      </c>
      <c r="F56" s="41">
        <v>51.6</v>
      </c>
      <c r="G56" s="42" t="s">
        <v>84</v>
      </c>
      <c r="H56" s="43">
        <v>5</v>
      </c>
      <c r="I56" s="44">
        <v>17.5</v>
      </c>
      <c r="J56" s="41">
        <f t="shared" si="17"/>
        <v>713.4</v>
      </c>
      <c r="K56" s="42" t="s">
        <v>85</v>
      </c>
      <c r="L56" s="44">
        <v>189.6</v>
      </c>
      <c r="M56" s="44">
        <v>0</v>
      </c>
      <c r="N56" s="41">
        <v>109.283</v>
      </c>
      <c r="O56" s="45" t="s">
        <v>86</v>
      </c>
      <c r="P56" s="45" t="s">
        <v>85</v>
      </c>
      <c r="Q56" s="45" t="s">
        <v>87</v>
      </c>
      <c r="R56" s="45" t="s">
        <v>88</v>
      </c>
      <c r="S56" s="46">
        <f t="shared" si="18"/>
        <v>89812.674905652995</v>
      </c>
      <c r="T56" s="46">
        <f t="shared" si="0"/>
        <v>211.622702416713</v>
      </c>
      <c r="U56" s="47">
        <f t="shared" si="19"/>
        <v>51632.75263375762</v>
      </c>
      <c r="V56" s="47">
        <f t="shared" si="1"/>
        <v>38179.922271895375</v>
      </c>
      <c r="W56" s="47">
        <f t="shared" si="20"/>
        <v>80136.385686084293</v>
      </c>
      <c r="X56" s="47">
        <f t="shared" si="2"/>
        <v>9676.2892195687018</v>
      </c>
      <c r="Y56" s="48">
        <f t="shared" si="21"/>
        <v>75760.712645652995</v>
      </c>
      <c r="Z56" s="47">
        <f t="shared" si="3"/>
        <v>14051.96226</v>
      </c>
      <c r="AA56" s="48">
        <f t="shared" si="22"/>
        <v>89812.674905652995</v>
      </c>
      <c r="AB56" s="47">
        <f t="shared" si="4"/>
        <v>0</v>
      </c>
      <c r="AC56" s="47">
        <f t="shared" si="23"/>
        <v>61908.173751464077</v>
      </c>
      <c r="AD56" s="47">
        <f t="shared" si="24"/>
        <v>27904.501154188918</v>
      </c>
      <c r="AE56" s="47">
        <f t="shared" si="25"/>
        <v>65.750473973112435</v>
      </c>
      <c r="AF56" s="49">
        <f t="shared" si="26"/>
        <v>0.68930330620369318</v>
      </c>
      <c r="AG56" s="47">
        <f>IF(ISBLANK($D56),"",S56*_xlfn.XLOOKUP(Q56,DATA!$B$24:$B$25,DATA!$C$24:$C$25,"error",0,1)/1000)</f>
        <v>18.04785702229097</v>
      </c>
      <c r="AH56" s="47">
        <f>IF(ISBLANK($D56),"",V56*_xlfn.XLOOKUP(Q56,DATA!$B$24:$B$25,DATA!$C$24:$C$25,"error",0,1)/1000)</f>
        <v>7.6722553805373757</v>
      </c>
      <c r="AI56" s="47">
        <f>IF(ISBLANK($D56),"",X56*_xlfn.XLOOKUP(Q56,DATA!$B$24:$B$25,DATA!$C$24:$C$25,"error",0,1)/1000)</f>
        <v>1.9444503186723305</v>
      </c>
      <c r="AJ56" s="47">
        <f>IF(ISBLANK($D56),"",Z56*_xlfn.XLOOKUP(Q56,DATA!$B$24:$B$25,DATA!$C$24:$C$25,"error",0,1)/1000)</f>
        <v>2.8237418161469998</v>
      </c>
      <c r="AK56" s="47">
        <f>IF(ISBLANK($D56),"",AB56*_xlfn.XLOOKUP(Q56,DATA!$B$24:$B$25,DATA!$C$24:$C$25,"error",0,1)/1000)</f>
        <v>0</v>
      </c>
      <c r="AL56" s="47">
        <f t="shared" si="5"/>
        <v>12.440447515356706</v>
      </c>
      <c r="AM56" s="47">
        <f t="shared" si="6"/>
        <v>5.607409506934264</v>
      </c>
      <c r="AN56" s="47">
        <f t="shared" si="27"/>
        <v>1.2195677338153239</v>
      </c>
      <c r="AO56" s="47">
        <f t="shared" si="28"/>
        <v>0.51844576872133541</v>
      </c>
      <c r="AP56" s="47">
        <f t="shared" si="29"/>
        <v>0.1313944844382792</v>
      </c>
      <c r="AQ56" s="47">
        <f t="shared" si="30"/>
        <v>0.1908118178986338</v>
      </c>
      <c r="AR56" s="47">
        <f t="shared" si="31"/>
        <v>0</v>
      </c>
      <c r="AS56" s="47">
        <f t="shared" si="32"/>
        <v>0.84065207105824835</v>
      </c>
      <c r="AT56" s="47">
        <f t="shared" si="33"/>
        <v>0.37891566275707556</v>
      </c>
      <c r="AU56" s="47">
        <f t="shared" si="34"/>
        <v>6.6327943456037708E-2</v>
      </c>
      <c r="AV56" s="47">
        <f t="shared" si="35"/>
        <v>2.8196418025255774E-2</v>
      </c>
      <c r="AW56" s="47">
        <f t="shared" si="36"/>
        <v>7.1460778213546265E-3</v>
      </c>
      <c r="AX56" s="47">
        <f t="shared" si="37"/>
        <v>1.0377574871328005E-2</v>
      </c>
      <c r="AY56" s="47">
        <f t="shared" si="38"/>
        <v>0</v>
      </c>
      <c r="AZ56" s="47">
        <f t="shared" si="39"/>
        <v>4.5720070717938405E-2</v>
      </c>
      <c r="BA56" s="47">
        <f t="shared" si="40"/>
        <v>2.0607872738099303E-2</v>
      </c>
      <c r="BB56" s="23">
        <f>IF(V56&gt;0,J56*DATA!$C$4,0)</f>
        <v>46371</v>
      </c>
      <c r="BC56" s="23">
        <f>IF(X56&gt;0,N56*_xlfn.XLOOKUP(Budapest!O56,DATA!$B$5:$B$6,DATA!$C$5:$C$6,"error",0,1),0)</f>
        <v>5245.5839999999998</v>
      </c>
      <c r="BD56" s="23">
        <f>IF(Z56&gt;0,(L56-M56)*DATA!$C$7,"0,00 ")</f>
        <v>28440</v>
      </c>
      <c r="BE56" s="23">
        <f>IF(G56="basement",D56*DATA!$C$8,IF(G56="ground",0,"error"))</f>
        <v>0</v>
      </c>
      <c r="BF56" s="23">
        <f t="shared" si="41"/>
        <v>80056.584000000003</v>
      </c>
      <c r="BG56" s="23">
        <v>1.48</v>
      </c>
      <c r="BH56" s="23">
        <v>2.85</v>
      </c>
      <c r="BI56" s="23">
        <f t="shared" si="42"/>
        <v>0.56999999999999995</v>
      </c>
      <c r="BJ56" s="23">
        <v>2.33</v>
      </c>
      <c r="BK56" s="23">
        <f t="shared" si="43"/>
        <v>0.21630769230769231</v>
      </c>
      <c r="BL56" s="23">
        <f t="shared" si="44"/>
        <v>0.23928112965340181</v>
      </c>
      <c r="BM56" s="5">
        <v>1.1000000000000001</v>
      </c>
      <c r="BN56" s="5">
        <f t="shared" si="45"/>
        <v>0.56999999999999995</v>
      </c>
      <c r="BO56" s="50"/>
      <c r="BP56" s="48">
        <f t="shared" si="7"/>
        <v>1856.75</v>
      </c>
      <c r="BQ56" s="51">
        <f t="shared" si="8"/>
        <v>5</v>
      </c>
      <c r="BR56" s="47">
        <f t="shared" si="46"/>
        <v>594.16</v>
      </c>
      <c r="BS56" s="46">
        <f t="shared" si="9"/>
        <v>17.5</v>
      </c>
      <c r="BT56" s="46">
        <f t="shared" si="47"/>
        <v>1485.4</v>
      </c>
      <c r="BU56" s="46">
        <f t="shared" si="10"/>
        <v>77.935330532499989</v>
      </c>
      <c r="BV56" s="46">
        <f t="shared" si="11"/>
        <v>44.804540640192307</v>
      </c>
      <c r="BW56" s="46">
        <f t="shared" si="12"/>
        <v>69.538689418677791</v>
      </c>
      <c r="BX56" s="46">
        <f t="shared" si="13"/>
        <v>65.741680532499984</v>
      </c>
      <c r="BY56" s="46">
        <f t="shared" si="14"/>
        <v>77.935330532499989</v>
      </c>
      <c r="BZ56" s="46">
        <f t="shared" si="48"/>
        <v>89812.674905652995</v>
      </c>
      <c r="CA56" s="46">
        <f t="shared" si="48"/>
        <v>51632.75263375762</v>
      </c>
      <c r="CB56" s="46">
        <f t="shared" si="48"/>
        <v>80136.385686084293</v>
      </c>
      <c r="CC56" s="46">
        <f t="shared" si="48"/>
        <v>75760.712645652995</v>
      </c>
      <c r="CD56" s="46">
        <f t="shared" si="48"/>
        <v>89812.674905652995</v>
      </c>
    </row>
    <row r="57" spans="1:82" s="52" customFormat="1" ht="15" customHeight="1" x14ac:dyDescent="0.35">
      <c r="A57" s="39">
        <v>54</v>
      </c>
      <c r="B57" s="40" t="s">
        <v>82</v>
      </c>
      <c r="C57" s="40" t="s">
        <v>145</v>
      </c>
      <c r="D57" s="41">
        <v>112.8</v>
      </c>
      <c r="E57" s="41">
        <f t="shared" si="16"/>
        <v>360.96000000000004</v>
      </c>
      <c r="F57" s="41">
        <v>49.7</v>
      </c>
      <c r="G57" s="42" t="s">
        <v>90</v>
      </c>
      <c r="H57" s="43">
        <v>4</v>
      </c>
      <c r="I57" s="44">
        <v>14.5</v>
      </c>
      <c r="J57" s="41">
        <f t="shared" si="17"/>
        <v>569.25000000000011</v>
      </c>
      <c r="K57" s="42" t="s">
        <v>85</v>
      </c>
      <c r="L57" s="44">
        <v>151.4</v>
      </c>
      <c r="M57" s="44">
        <v>0</v>
      </c>
      <c r="N57" s="41">
        <v>116.184</v>
      </c>
      <c r="O57" s="45" t="s">
        <v>86</v>
      </c>
      <c r="P57" s="45" t="s">
        <v>85</v>
      </c>
      <c r="Q57" s="45" t="s">
        <v>87</v>
      </c>
      <c r="R57" s="45" t="s">
        <v>88</v>
      </c>
      <c r="S57" s="46">
        <f t="shared" si="18"/>
        <v>76362.89226770401</v>
      </c>
      <c r="T57" s="46">
        <f t="shared" si="0"/>
        <v>211.55499852533245</v>
      </c>
      <c r="U57" s="47">
        <f t="shared" si="19"/>
        <v>45897.626283296311</v>
      </c>
      <c r="V57" s="47">
        <f t="shared" si="1"/>
        <v>30465.265984407699</v>
      </c>
      <c r="W57" s="47">
        <f t="shared" si="20"/>
        <v>66075.564991857158</v>
      </c>
      <c r="X57" s="47">
        <f t="shared" si="2"/>
        <v>10287.327275846852</v>
      </c>
      <c r="Y57" s="48">
        <f t="shared" si="21"/>
        <v>65142.074302704015</v>
      </c>
      <c r="Z57" s="47">
        <f t="shared" si="3"/>
        <v>11220.817964999995</v>
      </c>
      <c r="AA57" s="48">
        <f t="shared" si="22"/>
        <v>75321.624212225754</v>
      </c>
      <c r="AB57" s="47">
        <f t="shared" si="4"/>
        <v>1041.2680554782564</v>
      </c>
      <c r="AC57" s="47">
        <f t="shared" si="23"/>
        <v>53014.679280732802</v>
      </c>
      <c r="AD57" s="47">
        <f t="shared" si="24"/>
        <v>23348.212986971208</v>
      </c>
      <c r="AE57" s="47">
        <f t="shared" si="25"/>
        <v>64.683657432876785</v>
      </c>
      <c r="AF57" s="49">
        <f t="shared" si="26"/>
        <v>0.69424661254160203</v>
      </c>
      <c r="AG57" s="47">
        <f>IF(ISBLANK($D57),"",S57*_xlfn.XLOOKUP(Q57,DATA!$B$24:$B$25,DATA!$C$24:$C$25,"error",0,1)/1000)</f>
        <v>15.34512320119512</v>
      </c>
      <c r="AH57" s="47">
        <f>IF(ISBLANK($D57),"",V57*_xlfn.XLOOKUP(Q57,DATA!$B$24:$B$25,DATA!$C$24:$C$25,"error",0,1)/1000)</f>
        <v>6.1219951995667268</v>
      </c>
      <c r="AI57" s="47">
        <f>IF(ISBLANK($D57),"",X57*_xlfn.XLOOKUP(Q57,DATA!$B$24:$B$25,DATA!$C$24:$C$25,"error",0,1)/1000)</f>
        <v>2.067238416081425</v>
      </c>
      <c r="AJ57" s="47">
        <f>IF(ISBLANK($D57),"",Z57*_xlfn.XLOOKUP(Q57,DATA!$B$24:$B$25,DATA!$C$24:$C$25,"error",0,1)/1000)</f>
        <v>2.2548233700667488</v>
      </c>
      <c r="AK57" s="47">
        <f>IF(ISBLANK($D57),"",AB57*_xlfn.XLOOKUP(Q57,DATA!$B$24:$B$25,DATA!$C$24:$C$25,"error",0,1)/1000)</f>
        <v>0.2092428157483556</v>
      </c>
      <c r="AL57" s="47">
        <f t="shared" si="5"/>
        <v>10.653299801463257</v>
      </c>
      <c r="AM57" s="47">
        <f t="shared" si="6"/>
        <v>4.691823399731863</v>
      </c>
      <c r="AN57" s="47">
        <f t="shared" si="27"/>
        <v>1.0369329225339186</v>
      </c>
      <c r="AO57" s="47">
        <f t="shared" si="28"/>
        <v>0.4136883289103172</v>
      </c>
      <c r="AP57" s="47">
        <f t="shared" si="29"/>
        <v>0.13969177987406139</v>
      </c>
      <c r="AQ57" s="47">
        <f t="shared" si="30"/>
        <v>0.15236766471441529</v>
      </c>
      <c r="AR57" s="47">
        <f t="shared" si="31"/>
        <v>1.4139395403242536E-2</v>
      </c>
      <c r="AS57" s="47">
        <f t="shared" si="32"/>
        <v>0.71988716890203641</v>
      </c>
      <c r="AT57" s="47">
        <f t="shared" si="33"/>
        <v>0.31704575363188214</v>
      </c>
      <c r="AU57" s="47">
        <f t="shared" si="34"/>
        <v>5.6395086838160399E-2</v>
      </c>
      <c r="AV57" s="47">
        <f t="shared" si="35"/>
        <v>2.2499034147570585E-2</v>
      </c>
      <c r="AW57" s="47">
        <f t="shared" si="36"/>
        <v>7.5973381550311298E-3</v>
      </c>
      <c r="AX57" s="47">
        <f t="shared" si="37"/>
        <v>8.2867343645520002E-3</v>
      </c>
      <c r="AY57" s="47">
        <f t="shared" si="38"/>
        <v>7.6899133422862807E-4</v>
      </c>
      <c r="AZ57" s="47">
        <f t="shared" si="39"/>
        <v>3.9152098001382342E-2</v>
      </c>
      <c r="BA57" s="47">
        <f t="shared" si="40"/>
        <v>1.7242988836778057E-2</v>
      </c>
      <c r="BB57" s="23">
        <f>IF(V57&gt;0,J57*DATA!$C$4,0)</f>
        <v>37001.250000000007</v>
      </c>
      <c r="BC57" s="23">
        <f>IF(X57&gt;0,N57*_xlfn.XLOOKUP(Budapest!O57,DATA!$B$5:$B$6,DATA!$C$5:$C$6,"error",0,1),0)</f>
        <v>5576.8320000000003</v>
      </c>
      <c r="BD57" s="23">
        <f>IF(Z57&gt;0,(L57-M57)*DATA!$C$7,"0,00 ")</f>
        <v>22710</v>
      </c>
      <c r="BE57" s="23">
        <f>IF(G57="basement",D57*DATA!$C$8,IF(G57="ground",0,"error"))</f>
        <v>4512</v>
      </c>
      <c r="BF57" s="23">
        <f t="shared" si="41"/>
        <v>69800.082000000009</v>
      </c>
      <c r="BG57" s="23">
        <v>1.48</v>
      </c>
      <c r="BH57" s="23">
        <v>2.85</v>
      </c>
      <c r="BI57" s="23">
        <f t="shared" si="42"/>
        <v>0.85</v>
      </c>
      <c r="BJ57" s="23">
        <v>2.33</v>
      </c>
      <c r="BK57" s="23">
        <f t="shared" si="43"/>
        <v>0.21630769230769231</v>
      </c>
      <c r="BL57" s="23">
        <f t="shared" si="44"/>
        <v>0.23928112965340181</v>
      </c>
      <c r="BM57" s="5">
        <v>1.1000000000000001</v>
      </c>
      <c r="BN57" s="5">
        <f t="shared" si="45"/>
        <v>0.40124223602484466</v>
      </c>
      <c r="BO57" s="50"/>
      <c r="BP57" s="48">
        <f t="shared" si="7"/>
        <v>1635.6</v>
      </c>
      <c r="BQ57" s="51">
        <f t="shared" si="8"/>
        <v>4</v>
      </c>
      <c r="BR57" s="47">
        <f t="shared" si="46"/>
        <v>523.39199999999994</v>
      </c>
      <c r="BS57" s="46">
        <f t="shared" si="9"/>
        <v>14.5</v>
      </c>
      <c r="BT57" s="46">
        <f t="shared" si="47"/>
        <v>1308.48</v>
      </c>
      <c r="BU57" s="46">
        <f t="shared" si="10"/>
        <v>66.264224460000008</v>
      </c>
      <c r="BV57" s="46">
        <f t="shared" si="11"/>
        <v>39.827860363846156</v>
      </c>
      <c r="BW57" s="46">
        <f t="shared" si="12"/>
        <v>57.337352474711167</v>
      </c>
      <c r="BX57" s="46">
        <f t="shared" si="13"/>
        <v>56.527311960000006</v>
      </c>
      <c r="BY57" s="46">
        <f t="shared" si="14"/>
        <v>65.360659677391311</v>
      </c>
      <c r="BZ57" s="46">
        <f t="shared" si="48"/>
        <v>76362.89226770401</v>
      </c>
      <c r="CA57" s="46">
        <f t="shared" si="48"/>
        <v>45897.626283296311</v>
      </c>
      <c r="CB57" s="46">
        <f t="shared" si="48"/>
        <v>66075.564991857158</v>
      </c>
      <c r="CC57" s="46">
        <f t="shared" si="48"/>
        <v>65142.074302704015</v>
      </c>
      <c r="CD57" s="46">
        <f t="shared" si="48"/>
        <v>75321.624212225754</v>
      </c>
    </row>
    <row r="58" spans="1:82" s="52" customFormat="1" ht="15" customHeight="1" x14ac:dyDescent="0.35">
      <c r="A58" s="39">
        <v>55</v>
      </c>
      <c r="B58" s="40" t="s">
        <v>82</v>
      </c>
      <c r="C58" s="40" t="s">
        <v>146</v>
      </c>
      <c r="D58" s="41">
        <v>164.6</v>
      </c>
      <c r="E58" s="41">
        <f t="shared" si="16"/>
        <v>526.72</v>
      </c>
      <c r="F58" s="41">
        <v>56</v>
      </c>
      <c r="G58" s="42" t="s">
        <v>84</v>
      </c>
      <c r="H58" s="43">
        <v>4</v>
      </c>
      <c r="I58" s="44">
        <v>14.5</v>
      </c>
      <c r="J58" s="41">
        <f t="shared" si="17"/>
        <v>698.3</v>
      </c>
      <c r="K58" s="42" t="s">
        <v>85</v>
      </c>
      <c r="L58" s="44">
        <v>113.7</v>
      </c>
      <c r="M58" s="44">
        <v>0</v>
      </c>
      <c r="N58" s="41">
        <v>169.53800000000001</v>
      </c>
      <c r="O58" s="45" t="s">
        <v>86</v>
      </c>
      <c r="P58" s="45" t="s">
        <v>85</v>
      </c>
      <c r="Q58" s="45" t="s">
        <v>87</v>
      </c>
      <c r="R58" s="45" t="s">
        <v>88</v>
      </c>
      <c r="S58" s="46">
        <f t="shared" si="18"/>
        <v>89243.838756058016</v>
      </c>
      <c r="T58" s="46">
        <f t="shared" si="0"/>
        <v>169.43316896274683</v>
      </c>
      <c r="U58" s="47">
        <f t="shared" si="19"/>
        <v>51872.042116774937</v>
      </c>
      <c r="V58" s="47">
        <f t="shared" si="1"/>
        <v>37371.796639283079</v>
      </c>
      <c r="W58" s="47">
        <f t="shared" si="20"/>
        <v>74232.366507792132</v>
      </c>
      <c r="X58" s="47">
        <f t="shared" si="2"/>
        <v>15011.472248265884</v>
      </c>
      <c r="Y58" s="48">
        <f t="shared" si="21"/>
        <v>80817.108223557996</v>
      </c>
      <c r="Z58" s="47">
        <f t="shared" si="3"/>
        <v>8426.7305325000198</v>
      </c>
      <c r="AA58" s="48">
        <f t="shared" si="22"/>
        <v>89243.838756058016</v>
      </c>
      <c r="AB58" s="47">
        <f t="shared" si="4"/>
        <v>0</v>
      </c>
      <c r="AC58" s="47">
        <f t="shared" si="23"/>
        <v>60809.999420048982</v>
      </c>
      <c r="AD58" s="47">
        <f t="shared" si="24"/>
        <v>28433.839336009034</v>
      </c>
      <c r="AE58" s="47">
        <f t="shared" si="25"/>
        <v>53.982835920430269</v>
      </c>
      <c r="AF58" s="49">
        <f t="shared" si="26"/>
        <v>0.68139157019308638</v>
      </c>
      <c r="AG58" s="47">
        <f>IF(ISBLANK($D58),"",S58*_xlfn.XLOOKUP(Q58,DATA!$B$24:$B$25,DATA!$C$24:$C$25,"error",0,1)/1000)</f>
        <v>17.933549398029857</v>
      </c>
      <c r="AH58" s="47">
        <f>IF(ISBLANK($D58),"",V58*_xlfn.XLOOKUP(Q58,DATA!$B$24:$B$25,DATA!$C$24:$C$25,"error",0,1)/1000)</f>
        <v>7.5098625346639345</v>
      </c>
      <c r="AI58" s="47">
        <f>IF(ISBLANK($D58),"",X58*_xlfn.XLOOKUP(Q58,DATA!$B$24:$B$25,DATA!$C$24:$C$25,"error",0,1)/1000)</f>
        <v>3.016555348289029</v>
      </c>
      <c r="AJ58" s="47">
        <f>IF(ISBLANK($D58),"",Z58*_xlfn.XLOOKUP(Q58,DATA!$B$24:$B$25,DATA!$C$24:$C$25,"error",0,1)/1000)</f>
        <v>1.6933515005058788</v>
      </c>
      <c r="AK58" s="47">
        <f>IF(ISBLANK($D58),"",AB58*_xlfn.XLOOKUP(Q58,DATA!$B$24:$B$25,DATA!$C$24:$C$25,"error",0,1)/1000)</f>
        <v>0</v>
      </c>
      <c r="AL58" s="47">
        <f t="shared" si="5"/>
        <v>12.219769383458841</v>
      </c>
      <c r="AM58" s="47">
        <f t="shared" si="6"/>
        <v>5.7137800145710163</v>
      </c>
      <c r="AN58" s="47">
        <f t="shared" si="27"/>
        <v>1.2118434987382309</v>
      </c>
      <c r="AO58" s="47">
        <f t="shared" si="28"/>
        <v>0.50747221796763187</v>
      </c>
      <c r="AP58" s="47">
        <f t="shared" si="29"/>
        <v>0.20384101921339096</v>
      </c>
      <c r="AQ58" s="47">
        <f t="shared" si="30"/>
        <v>0.11442670725250376</v>
      </c>
      <c r="AR58" s="47">
        <f t="shared" si="31"/>
        <v>0</v>
      </c>
      <c r="AS58" s="47">
        <f t="shared" si="32"/>
        <v>0.82573994443352661</v>
      </c>
      <c r="AT58" s="47">
        <f t="shared" si="33"/>
        <v>0.38610355430470433</v>
      </c>
      <c r="AU58" s="47">
        <f t="shared" si="34"/>
        <v>6.5907849833331103E-2</v>
      </c>
      <c r="AV58" s="47">
        <f t="shared" si="35"/>
        <v>2.7599605700919697E-2</v>
      </c>
      <c r="AW58" s="47">
        <f t="shared" si="36"/>
        <v>1.1086186704947905E-2</v>
      </c>
      <c r="AX58" s="47">
        <f t="shared" si="37"/>
        <v>6.2232608801160169E-3</v>
      </c>
      <c r="AY58" s="47">
        <f t="shared" si="38"/>
        <v>0</v>
      </c>
      <c r="AZ58" s="47">
        <f t="shared" si="39"/>
        <v>4.4909053285983616E-2</v>
      </c>
      <c r="BA58" s="47">
        <f t="shared" si="40"/>
        <v>2.0998796547347487E-2</v>
      </c>
      <c r="BB58" s="23">
        <f>IF(V58&gt;0,J58*DATA!$C$4,0)</f>
        <v>45389.5</v>
      </c>
      <c r="BC58" s="23">
        <f>IF(X58&gt;0,N58*_xlfn.XLOOKUP(Budapest!O58,DATA!$B$5:$B$6,DATA!$C$5:$C$6,"error",0,1),0)</f>
        <v>8137.8240000000005</v>
      </c>
      <c r="BD58" s="23">
        <f>IF(Z58&gt;0,(L58-M58)*DATA!$C$7,"0,00 ")</f>
        <v>17055</v>
      </c>
      <c r="BE58" s="23">
        <f>IF(G58="basement",D58*DATA!$C$8,IF(G58="ground",0,"error"))</f>
        <v>0</v>
      </c>
      <c r="BF58" s="23">
        <f t="shared" si="41"/>
        <v>70582.323999999993</v>
      </c>
      <c r="BG58" s="23">
        <v>1.48</v>
      </c>
      <c r="BH58" s="23">
        <v>2.85</v>
      </c>
      <c r="BI58" s="23">
        <f t="shared" si="42"/>
        <v>0.56999999999999995</v>
      </c>
      <c r="BJ58" s="23">
        <v>2.33</v>
      </c>
      <c r="BK58" s="23">
        <f t="shared" si="43"/>
        <v>0.21630769230769231</v>
      </c>
      <c r="BL58" s="23">
        <f t="shared" si="44"/>
        <v>0.23928112965340181</v>
      </c>
      <c r="BM58" s="5">
        <v>1.1000000000000001</v>
      </c>
      <c r="BN58" s="5">
        <f t="shared" si="45"/>
        <v>0.56999999999999995</v>
      </c>
      <c r="BO58" s="50"/>
      <c r="BP58" s="48">
        <f t="shared" si="7"/>
        <v>2386.6999999999998</v>
      </c>
      <c r="BQ58" s="51">
        <f t="shared" si="8"/>
        <v>4</v>
      </c>
      <c r="BR58" s="47">
        <f t="shared" si="46"/>
        <v>763.74399999999991</v>
      </c>
      <c r="BS58" s="46">
        <f t="shared" si="9"/>
        <v>14.5</v>
      </c>
      <c r="BT58" s="46">
        <f t="shared" si="47"/>
        <v>1909.36</v>
      </c>
      <c r="BU58" s="46">
        <f t="shared" si="10"/>
        <v>77.44172054500001</v>
      </c>
      <c r="BV58" s="46">
        <f t="shared" si="11"/>
        <v>45.012185106538467</v>
      </c>
      <c r="BW58" s="46">
        <f t="shared" si="12"/>
        <v>64.415451672849812</v>
      </c>
      <c r="BX58" s="46">
        <f t="shared" si="13"/>
        <v>70.129389294999996</v>
      </c>
      <c r="BY58" s="46">
        <f t="shared" si="14"/>
        <v>77.44172054500001</v>
      </c>
      <c r="BZ58" s="46">
        <f t="shared" si="48"/>
        <v>89243.838756058016</v>
      </c>
      <c r="CA58" s="46">
        <f t="shared" si="48"/>
        <v>51872.042116774937</v>
      </c>
      <c r="CB58" s="46">
        <f t="shared" si="48"/>
        <v>74232.366507792132</v>
      </c>
      <c r="CC58" s="46">
        <f t="shared" si="48"/>
        <v>80817.108223557996</v>
      </c>
      <c r="CD58" s="46">
        <f t="shared" si="48"/>
        <v>89243.838756058016</v>
      </c>
    </row>
    <row r="59" spans="1:82" s="52" customFormat="1" ht="15" customHeight="1" x14ac:dyDescent="0.35">
      <c r="A59" s="39">
        <v>56</v>
      </c>
      <c r="B59" s="40" t="s">
        <v>82</v>
      </c>
      <c r="C59" s="40" t="s">
        <v>147</v>
      </c>
      <c r="D59" s="41">
        <v>214.9</v>
      </c>
      <c r="E59" s="41">
        <f t="shared" si="16"/>
        <v>343.84000000000003</v>
      </c>
      <c r="F59" s="41">
        <v>68.8</v>
      </c>
      <c r="G59" s="42" t="s">
        <v>90</v>
      </c>
      <c r="H59" s="43">
        <v>2</v>
      </c>
      <c r="I59" s="44">
        <v>8.5</v>
      </c>
      <c r="J59" s="41">
        <f t="shared" si="17"/>
        <v>485.49999999999994</v>
      </c>
      <c r="K59" s="42" t="s">
        <v>85</v>
      </c>
      <c r="L59" s="44">
        <v>99.3</v>
      </c>
      <c r="M59" s="44">
        <v>0</v>
      </c>
      <c r="N59" s="41">
        <v>221.34700000000001</v>
      </c>
      <c r="O59" s="45" t="s">
        <v>86</v>
      </c>
      <c r="P59" s="45" t="s">
        <v>85</v>
      </c>
      <c r="Q59" s="45" t="s">
        <v>87</v>
      </c>
      <c r="R59" s="45" t="s">
        <v>88</v>
      </c>
      <c r="S59" s="46">
        <f t="shared" si="18"/>
        <v>77534.452165177005</v>
      </c>
      <c r="T59" s="46">
        <f t="shared" si="0"/>
        <v>225.49573105274837</v>
      </c>
      <c r="U59" s="47">
        <f t="shared" si="19"/>
        <v>51551.339937807774</v>
      </c>
      <c r="V59" s="47">
        <f t="shared" si="1"/>
        <v>25983.112227369231</v>
      </c>
      <c r="W59" s="47">
        <f t="shared" si="20"/>
        <v>57935.63450933047</v>
      </c>
      <c r="X59" s="47">
        <f t="shared" si="2"/>
        <v>19598.817655846535</v>
      </c>
      <c r="Y59" s="48">
        <f t="shared" si="21"/>
        <v>70174.959272676992</v>
      </c>
      <c r="Z59" s="47">
        <f t="shared" si="3"/>
        <v>7359.4928925000131</v>
      </c>
      <c r="AA59" s="48">
        <f t="shared" si="22"/>
        <v>75550.688821894379</v>
      </c>
      <c r="AB59" s="47">
        <f t="shared" si="4"/>
        <v>1983.763343282626</v>
      </c>
      <c r="AC59" s="47">
        <f t="shared" si="23"/>
        <v>54925.186118998405</v>
      </c>
      <c r="AD59" s="47">
        <f t="shared" si="24"/>
        <v>22609.2660461786</v>
      </c>
      <c r="AE59" s="47">
        <f t="shared" si="25"/>
        <v>65.755194410710203</v>
      </c>
      <c r="AF59" s="49">
        <f t="shared" si="26"/>
        <v>0.70839716519809137</v>
      </c>
      <c r="AG59" s="47">
        <f>IF(ISBLANK($D59),"",S59*_xlfn.XLOOKUP(Q59,DATA!$B$24:$B$25,DATA!$C$24:$C$25,"error",0,1)/1000)</f>
        <v>15.580548162592319</v>
      </c>
      <c r="AH59" s="47">
        <f>IF(ISBLANK($D59),"",V59*_xlfn.XLOOKUP(Q59,DATA!$B$24:$B$25,DATA!$C$24:$C$25,"error",0,1)/1000)</f>
        <v>5.2213064020898461</v>
      </c>
      <c r="AI59" s="47">
        <f>IF(ISBLANK($D59),"",X59*_xlfn.XLOOKUP(Q59,DATA!$B$24:$B$25,DATA!$C$24:$C$25,"error",0,1)/1000)</f>
        <v>3.9383824079423611</v>
      </c>
      <c r="AJ59" s="47">
        <f>IF(ISBLANK($D59),"",Z59*_xlfn.XLOOKUP(Q59,DATA!$B$24:$B$25,DATA!$C$24:$C$25,"error",0,1)/1000)</f>
        <v>1.4788900967478775</v>
      </c>
      <c r="AK59" s="47">
        <f>IF(ISBLANK($D59),"",AB59*_xlfn.XLOOKUP(Q59,DATA!$B$24:$B$25,DATA!$C$24:$C$25,"error",0,1)/1000)</f>
        <v>0.39863724383264365</v>
      </c>
      <c r="AL59" s="47">
        <f t="shared" si="5"/>
        <v>11.037216150612728</v>
      </c>
      <c r="AM59" s="47">
        <f t="shared" si="6"/>
        <v>4.5433320119795901</v>
      </c>
      <c r="AN59" s="47">
        <f t="shared" si="27"/>
        <v>1.0528415529214556</v>
      </c>
      <c r="AO59" s="47">
        <f t="shared" si="28"/>
        <v>0.35282509211411328</v>
      </c>
      <c r="AP59" s="47">
        <f t="shared" si="29"/>
        <v>0.26613265509694856</v>
      </c>
      <c r="AQ59" s="47">
        <f t="shared" si="30"/>
        <v>9.9934670450075785E-2</v>
      </c>
      <c r="AR59" s="47">
        <f t="shared" si="31"/>
        <v>2.6937553831177838E-2</v>
      </c>
      <c r="AS59" s="47">
        <f t="shared" si="32"/>
        <v>0.74582997149231545</v>
      </c>
      <c r="AT59" s="47">
        <f t="shared" si="33"/>
        <v>0.3070115814291402</v>
      </c>
      <c r="AU59" s="47">
        <f t="shared" si="34"/>
        <v>5.7260300559014168E-2</v>
      </c>
      <c r="AV59" s="47">
        <f t="shared" si="35"/>
        <v>1.9188899567229717E-2</v>
      </c>
      <c r="AW59" s="47">
        <f t="shared" si="36"/>
        <v>1.4474006821952042E-2</v>
      </c>
      <c r="AX59" s="47">
        <f t="shared" si="37"/>
        <v>5.4350906367240121E-3</v>
      </c>
      <c r="AY59" s="47">
        <f t="shared" si="38"/>
        <v>1.4650375684905526E-3</v>
      </c>
      <c r="AZ59" s="47">
        <f t="shared" si="39"/>
        <v>4.0563034594396322E-2</v>
      </c>
      <c r="BA59" s="47">
        <f t="shared" si="40"/>
        <v>1.6697265964617847E-2</v>
      </c>
      <c r="BB59" s="23">
        <f>IF(V59&gt;0,J59*DATA!$C$4,0)</f>
        <v>31557.499999999996</v>
      </c>
      <c r="BC59" s="23">
        <f>IF(X59&gt;0,N59*_xlfn.XLOOKUP(Budapest!O59,DATA!$B$5:$B$6,DATA!$C$5:$C$6,"error",0,1),0)</f>
        <v>10624.656000000001</v>
      </c>
      <c r="BD59" s="23">
        <f>IF(Z59&gt;0,(L59-M59)*DATA!$C$7,"0,00 ")</f>
        <v>14895</v>
      </c>
      <c r="BE59" s="23">
        <f>IF(G59="basement",D59*DATA!$C$8,IF(G59="ground",0,"error"))</f>
        <v>8596</v>
      </c>
      <c r="BF59" s="23">
        <f t="shared" si="41"/>
        <v>65673.155999999988</v>
      </c>
      <c r="BG59" s="23">
        <v>1.48</v>
      </c>
      <c r="BH59" s="23">
        <v>2.85</v>
      </c>
      <c r="BI59" s="23">
        <f t="shared" si="42"/>
        <v>0.85</v>
      </c>
      <c r="BJ59" s="23">
        <v>2.33</v>
      </c>
      <c r="BK59" s="23">
        <f t="shared" si="43"/>
        <v>0.21630769230769231</v>
      </c>
      <c r="BL59" s="23">
        <f t="shared" si="44"/>
        <v>0.23928112965340181</v>
      </c>
      <c r="BM59" s="5">
        <v>1.1000000000000001</v>
      </c>
      <c r="BN59" s="5">
        <f t="shared" si="45"/>
        <v>0.40124223602484466</v>
      </c>
      <c r="BO59" s="50"/>
      <c r="BP59" s="48">
        <f t="shared" si="7"/>
        <v>1826.65</v>
      </c>
      <c r="BQ59" s="51">
        <f t="shared" si="8"/>
        <v>2</v>
      </c>
      <c r="BR59" s="47">
        <f t="shared" si="46"/>
        <v>584.52800000000002</v>
      </c>
      <c r="BS59" s="46">
        <f t="shared" si="9"/>
        <v>8.5</v>
      </c>
      <c r="BT59" s="46">
        <f t="shared" si="47"/>
        <v>1388.2540000000001</v>
      </c>
      <c r="BU59" s="46">
        <f t="shared" si="10"/>
        <v>67.280850542500005</v>
      </c>
      <c r="BV59" s="46">
        <f t="shared" si="11"/>
        <v>44.733894427115388</v>
      </c>
      <c r="BW59" s="46">
        <f t="shared" si="12"/>
        <v>50.273893187548133</v>
      </c>
      <c r="BX59" s="46">
        <f t="shared" si="13"/>
        <v>60.894619292499989</v>
      </c>
      <c r="BY59" s="46">
        <f t="shared" si="14"/>
        <v>65.559431466413031</v>
      </c>
      <c r="BZ59" s="46">
        <f t="shared" si="48"/>
        <v>77534.452165177005</v>
      </c>
      <c r="CA59" s="46">
        <f t="shared" si="48"/>
        <v>51551.339937807774</v>
      </c>
      <c r="CB59" s="46">
        <f t="shared" si="48"/>
        <v>57935.63450933047</v>
      </c>
      <c r="CC59" s="46">
        <f t="shared" si="48"/>
        <v>70174.959272676992</v>
      </c>
      <c r="CD59" s="46">
        <f t="shared" si="48"/>
        <v>75550.688821894379</v>
      </c>
    </row>
    <row r="60" spans="1:82" s="52" customFormat="1" ht="15" customHeight="1" x14ac:dyDescent="0.35">
      <c r="A60" s="39">
        <v>57</v>
      </c>
      <c r="B60" s="40" t="s">
        <v>82</v>
      </c>
      <c r="C60" s="40" t="s">
        <v>148</v>
      </c>
      <c r="D60" s="41">
        <v>616</v>
      </c>
      <c r="E60" s="41">
        <f t="shared" si="16"/>
        <v>1971.2</v>
      </c>
      <c r="F60" s="41">
        <v>116</v>
      </c>
      <c r="G60" s="42" t="s">
        <v>90</v>
      </c>
      <c r="H60" s="43">
        <v>4</v>
      </c>
      <c r="I60" s="44">
        <v>14.5</v>
      </c>
      <c r="J60" s="41">
        <f t="shared" si="17"/>
        <v>1345.6</v>
      </c>
      <c r="K60" s="42" t="s">
        <v>85</v>
      </c>
      <c r="L60" s="44">
        <v>336.4</v>
      </c>
      <c r="M60" s="44">
        <v>235.5</v>
      </c>
      <c r="N60" s="41">
        <v>634.48</v>
      </c>
      <c r="O60" s="45" t="s">
        <v>86</v>
      </c>
      <c r="P60" s="45" t="s">
        <v>97</v>
      </c>
      <c r="Q60" s="45" t="s">
        <v>87</v>
      </c>
      <c r="R60" s="45" t="s">
        <v>88</v>
      </c>
      <c r="S60" s="46">
        <f t="shared" si="18"/>
        <v>173168.42378402001</v>
      </c>
      <c r="T60" s="46">
        <f t="shared" si="0"/>
        <v>87.849240961860801</v>
      </c>
      <c r="U60" s="47">
        <f t="shared" si="19"/>
        <v>101154.26145003848</v>
      </c>
      <c r="V60" s="47">
        <f t="shared" si="1"/>
        <v>72014.162333981527</v>
      </c>
      <c r="W60" s="47">
        <f t="shared" si="20"/>
        <v>170496.08022638492</v>
      </c>
      <c r="X60" s="47">
        <f t="shared" si="2"/>
        <v>2672.3435576350894</v>
      </c>
      <c r="Y60" s="48">
        <f t="shared" si="21"/>
        <v>165690.34893152001</v>
      </c>
      <c r="Z60" s="47">
        <f t="shared" si="3"/>
        <v>7478.0748524999944</v>
      </c>
      <c r="AA60" s="48">
        <f t="shared" si="22"/>
        <v>167482.06631793306</v>
      </c>
      <c r="AB60" s="47">
        <f t="shared" si="4"/>
        <v>5686.357466086949</v>
      </c>
      <c r="AC60" s="47">
        <f t="shared" si="23"/>
        <v>87850.93821020356</v>
      </c>
      <c r="AD60" s="47">
        <f t="shared" si="24"/>
        <v>85317.485573816448</v>
      </c>
      <c r="AE60" s="47">
        <f t="shared" si="25"/>
        <v>43.282003639314347</v>
      </c>
      <c r="AF60" s="49">
        <f t="shared" si="26"/>
        <v>0.50731499594737572</v>
      </c>
      <c r="AG60" s="47">
        <f>IF(ISBLANK($D60),"",S60*_xlfn.XLOOKUP(Q60,DATA!$B$24:$B$25,DATA!$C$24:$C$25,"error",0,1)/1000)</f>
        <v>34.798194759398818</v>
      </c>
      <c r="AH60" s="47">
        <f>IF(ISBLANK($D60),"",V60*_xlfn.XLOOKUP(Q60,DATA!$B$24:$B$25,DATA!$C$24:$C$25,"error",0,1)/1000)</f>
        <v>14.471245921013587</v>
      </c>
      <c r="AI60" s="47">
        <f>IF(ISBLANK($D60),"",X60*_xlfn.XLOOKUP(Q60,DATA!$B$24:$B$25,DATA!$C$24:$C$25,"error",0,1)/1000)</f>
        <v>0.53700743790677119</v>
      </c>
      <c r="AJ60" s="47">
        <f>IF(ISBLANK($D60),"",Z60*_xlfn.XLOOKUP(Q60,DATA!$B$24:$B$25,DATA!$C$24:$C$25,"error",0,1)/1000)</f>
        <v>1.5027191416098737</v>
      </c>
      <c r="AK60" s="47">
        <f>IF(ISBLANK($D60),"",AB60*_xlfn.XLOOKUP(Q60,DATA!$B$24:$B$25,DATA!$C$24:$C$25,"error",0,1)/1000)</f>
        <v>1.1426735328101725</v>
      </c>
      <c r="AL60" s="47">
        <f t="shared" si="5"/>
        <v>17.653646033340404</v>
      </c>
      <c r="AM60" s="47">
        <f t="shared" si="6"/>
        <v>17.144548726058414</v>
      </c>
      <c r="AN60" s="47">
        <f t="shared" si="27"/>
        <v>2.351456766926292</v>
      </c>
      <c r="AO60" s="47">
        <f t="shared" si="28"/>
        <v>0.97788144994593351</v>
      </c>
      <c r="AP60" s="47">
        <f t="shared" si="29"/>
        <v>3.6287795458543583E-2</v>
      </c>
      <c r="AQ60" s="47">
        <f t="shared" si="30"/>
        <v>0.10154489676145641</v>
      </c>
      <c r="AR60" s="47">
        <f t="shared" si="31"/>
        <v>7.7215138017707685E-2</v>
      </c>
      <c r="AS60" s="47">
        <f t="shared" si="32"/>
        <v>1.1929292801836411</v>
      </c>
      <c r="AT60" s="47">
        <f t="shared" si="33"/>
        <v>1.1585274867426509</v>
      </c>
      <c r="AU60" s="47">
        <f t="shared" si="34"/>
        <v>0.1278873547991243</v>
      </c>
      <c r="AV60" s="47">
        <f t="shared" si="35"/>
        <v>5.318348765739301E-2</v>
      </c>
      <c r="AW60" s="47">
        <f t="shared" si="36"/>
        <v>1.9735638936500518E-3</v>
      </c>
      <c r="AX60" s="47">
        <f t="shared" si="37"/>
        <v>5.5226651082119988E-3</v>
      </c>
      <c r="AY60" s="47">
        <f t="shared" si="38"/>
        <v>4.1994562223833009E-3</v>
      </c>
      <c r="AZ60" s="47">
        <f t="shared" si="39"/>
        <v>6.4879172881638358E-2</v>
      </c>
      <c r="BA60" s="47">
        <f t="shared" si="40"/>
        <v>6.3008181917485945E-2</v>
      </c>
      <c r="BB60" s="23">
        <f>IF(V60&gt;0,J60*DATA!$C$4,0)</f>
        <v>87464</v>
      </c>
      <c r="BC60" s="23">
        <f>IF(X60&gt;0,N60*_xlfn.XLOOKUP(Budapest!O60,DATA!$B$5:$B$6,DATA!$C$5:$C$6,"error",0,1),0)</f>
        <v>30455.040000000001</v>
      </c>
      <c r="BD60" s="23">
        <f>IF(Z60&gt;0,(L60-M60)*DATA!$C$7,"0,00 ")</f>
        <v>15134.999999999996</v>
      </c>
      <c r="BE60" s="23">
        <f>IF(G60="basement",D60*DATA!$C$8,IF(G60="ground",0,"error"))</f>
        <v>24640</v>
      </c>
      <c r="BF60" s="23">
        <f t="shared" si="41"/>
        <v>157694.04</v>
      </c>
      <c r="BG60" s="23">
        <v>1.48</v>
      </c>
      <c r="BH60" s="23">
        <v>1.6248959571938171</v>
      </c>
      <c r="BI60" s="23">
        <f t="shared" si="42"/>
        <v>0.85</v>
      </c>
      <c r="BJ60" s="23">
        <v>0.22</v>
      </c>
      <c r="BK60" s="23">
        <f t="shared" si="43"/>
        <v>0.21630769230769231</v>
      </c>
      <c r="BL60" s="23">
        <f t="shared" si="44"/>
        <v>0.12054794520547943</v>
      </c>
      <c r="BM60" s="5">
        <v>1.1000000000000001</v>
      </c>
      <c r="BN60" s="5">
        <f t="shared" si="45"/>
        <v>0.40124223602484466</v>
      </c>
      <c r="BO60" s="50"/>
      <c r="BP60" s="48">
        <f t="shared" si="7"/>
        <v>8932</v>
      </c>
      <c r="BQ60" s="51">
        <f t="shared" si="8"/>
        <v>4</v>
      </c>
      <c r="BR60" s="47">
        <f t="shared" si="46"/>
        <v>2858.2400000000002</v>
      </c>
      <c r="BS60" s="46">
        <f t="shared" si="9"/>
        <v>14.5</v>
      </c>
      <c r="BT60" s="46">
        <f t="shared" si="47"/>
        <v>7145.6</v>
      </c>
      <c r="BU60" s="46">
        <f t="shared" si="10"/>
        <v>150.26763604999999</v>
      </c>
      <c r="BV60" s="46">
        <f t="shared" si="11"/>
        <v>87.777040480769244</v>
      </c>
      <c r="BW60" s="46">
        <f t="shared" si="12"/>
        <v>147.94869856506847</v>
      </c>
      <c r="BX60" s="46">
        <f t="shared" si="13"/>
        <v>143.77850480000001</v>
      </c>
      <c r="BY60" s="46">
        <f t="shared" si="14"/>
        <v>145.33327518043478</v>
      </c>
      <c r="BZ60" s="46">
        <f t="shared" si="48"/>
        <v>173168.42378402001</v>
      </c>
      <c r="CA60" s="46">
        <f t="shared" si="48"/>
        <v>101154.26145003848</v>
      </c>
      <c r="CB60" s="46">
        <f t="shared" si="48"/>
        <v>170496.08022638492</v>
      </c>
      <c r="CC60" s="46">
        <f t="shared" si="48"/>
        <v>165690.34893152001</v>
      </c>
      <c r="CD60" s="46">
        <f t="shared" si="48"/>
        <v>167482.06631793306</v>
      </c>
    </row>
    <row r="61" spans="1:82" s="52" customFormat="1" ht="15" customHeight="1" x14ac:dyDescent="0.35">
      <c r="A61" s="39">
        <v>58</v>
      </c>
      <c r="B61" s="40" t="s">
        <v>82</v>
      </c>
      <c r="C61" s="40" t="s">
        <v>149</v>
      </c>
      <c r="D61" s="41">
        <v>140.80000000000001</v>
      </c>
      <c r="E61" s="41">
        <f t="shared" si="16"/>
        <v>563.20000000000005</v>
      </c>
      <c r="F61" s="41">
        <v>51.2</v>
      </c>
      <c r="G61" s="42" t="s">
        <v>84</v>
      </c>
      <c r="H61" s="43">
        <v>5</v>
      </c>
      <c r="I61" s="44">
        <v>17.5</v>
      </c>
      <c r="J61" s="41">
        <f t="shared" si="17"/>
        <v>707.8</v>
      </c>
      <c r="K61" s="42" t="s">
        <v>85</v>
      </c>
      <c r="L61" s="44">
        <v>188.2</v>
      </c>
      <c r="M61" s="44">
        <v>84.7</v>
      </c>
      <c r="N61" s="41">
        <v>145.02400000000003</v>
      </c>
      <c r="O61" s="45" t="s">
        <v>86</v>
      </c>
      <c r="P61" s="45" t="s">
        <v>85</v>
      </c>
      <c r="Q61" s="45" t="s">
        <v>87</v>
      </c>
      <c r="R61" s="45" t="s">
        <v>88</v>
      </c>
      <c r="S61" s="46">
        <f t="shared" si="18"/>
        <v>90279.964321484003</v>
      </c>
      <c r="T61" s="46">
        <f t="shared" si="0"/>
        <v>160.29823210490767</v>
      </c>
      <c r="U61" s="47">
        <f t="shared" si="19"/>
        <v>52399.744270954783</v>
      </c>
      <c r="V61" s="47">
        <f t="shared" si="1"/>
        <v>37880.22005052922</v>
      </c>
      <c r="W61" s="47">
        <f t="shared" si="20"/>
        <v>77439.045168653902</v>
      </c>
      <c r="X61" s="47">
        <f t="shared" si="2"/>
        <v>12840.919152830102</v>
      </c>
      <c r="Y61" s="48">
        <f t="shared" si="21"/>
        <v>82609.19378398401</v>
      </c>
      <c r="Z61" s="47">
        <f t="shared" si="3"/>
        <v>7670.7705374999932</v>
      </c>
      <c r="AA61" s="48">
        <f t="shared" si="22"/>
        <v>90279.964321484003</v>
      </c>
      <c r="AB61" s="47">
        <f t="shared" si="4"/>
        <v>0</v>
      </c>
      <c r="AC61" s="47">
        <f t="shared" si="23"/>
        <v>58391.909740859315</v>
      </c>
      <c r="AD61" s="47">
        <f t="shared" si="24"/>
        <v>31888.054580624688</v>
      </c>
      <c r="AE61" s="47">
        <f t="shared" si="25"/>
        <v>56.619415093438718</v>
      </c>
      <c r="AF61" s="49">
        <f t="shared" si="26"/>
        <v>0.64678702721821679</v>
      </c>
      <c r="AG61" s="47">
        <f>IF(ISBLANK($D61),"",S61*_xlfn.XLOOKUP(Q61,DATA!$B$24:$B$25,DATA!$C$24:$C$25,"error",0,1)/1000)</f>
        <v>18.14175883040221</v>
      </c>
      <c r="AH61" s="47">
        <f>IF(ISBLANK($D61),"",V61*_xlfn.XLOOKUP(Q61,DATA!$B$24:$B$25,DATA!$C$24:$C$25,"error",0,1)/1000)</f>
        <v>7.6120302191538469</v>
      </c>
      <c r="AI61" s="47">
        <f>IF(ISBLANK($D61),"",X61*_xlfn.XLOOKUP(Q61,DATA!$B$24:$B$25,DATA!$C$24:$C$25,"error",0,1)/1000)</f>
        <v>2.5803827037612086</v>
      </c>
      <c r="AJ61" s="47">
        <f>IF(ISBLANK($D61),"",Z61*_xlfn.XLOOKUP(Q61,DATA!$B$24:$B$25,DATA!$C$24:$C$25,"error",0,1)/1000)</f>
        <v>1.5414413395106235</v>
      </c>
      <c r="AK61" s="47">
        <f>IF(ISBLANK($D61),"",AB61*_xlfn.XLOOKUP(Q61,DATA!$B$24:$B$25,DATA!$C$24:$C$25,"error",0,1)/1000)</f>
        <v>0</v>
      </c>
      <c r="AL61" s="47">
        <f t="shared" si="5"/>
        <v>11.733854262425679</v>
      </c>
      <c r="AM61" s="47">
        <f t="shared" si="6"/>
        <v>6.4079045679765319</v>
      </c>
      <c r="AN61" s="47">
        <f t="shared" si="27"/>
        <v>1.2259130641876745</v>
      </c>
      <c r="AO61" s="47">
        <f t="shared" si="28"/>
        <v>0.51437610751466378</v>
      </c>
      <c r="AP61" s="47">
        <f t="shared" si="29"/>
        <v>0.17436704438180695</v>
      </c>
      <c r="AQ61" s="47">
        <f t="shared" si="30"/>
        <v>0.10416151451745032</v>
      </c>
      <c r="AR61" s="47">
        <f t="shared" si="31"/>
        <v>0</v>
      </c>
      <c r="AS61" s="47">
        <f t="shared" si="32"/>
        <v>0.7929046664139211</v>
      </c>
      <c r="AT61" s="47">
        <f t="shared" si="33"/>
        <v>0.43300839777375344</v>
      </c>
      <c r="AU61" s="47">
        <f t="shared" si="34"/>
        <v>6.6673043365191989E-2</v>
      </c>
      <c r="AV61" s="47">
        <f t="shared" si="35"/>
        <v>2.7975083653316562E-2</v>
      </c>
      <c r="AW61" s="47">
        <f t="shared" si="36"/>
        <v>9.4832022360672175E-3</v>
      </c>
      <c r="AX61" s="47">
        <f t="shared" si="37"/>
        <v>5.6649736243799976E-3</v>
      </c>
      <c r="AY61" s="47">
        <f t="shared" si="38"/>
        <v>0</v>
      </c>
      <c r="AZ61" s="47">
        <f t="shared" si="39"/>
        <v>4.3123259513763779E-2</v>
      </c>
      <c r="BA61" s="47">
        <f t="shared" si="40"/>
        <v>2.354978385142821E-2</v>
      </c>
      <c r="BB61" s="23">
        <f>IF(V61&gt;0,J61*DATA!$C$4,0)</f>
        <v>46007</v>
      </c>
      <c r="BC61" s="23">
        <f>IF(X61&gt;0,N61*_xlfn.XLOOKUP(Budapest!O61,DATA!$B$5:$B$6,DATA!$C$5:$C$6,"error",0,1),0)</f>
        <v>6961.1520000000019</v>
      </c>
      <c r="BD61" s="23">
        <f>IF(Z61&gt;0,(L61-M61)*DATA!$C$7,"0,00 ")</f>
        <v>15524.999999999998</v>
      </c>
      <c r="BE61" s="23">
        <f>IF(G61="basement",D61*DATA!$C$8,IF(G61="ground",0,"error"))</f>
        <v>0</v>
      </c>
      <c r="BF61" s="23">
        <f t="shared" si="41"/>
        <v>68493.152000000002</v>
      </c>
      <c r="BG61" s="23">
        <v>1.48</v>
      </c>
      <c r="BH61" s="23">
        <v>2.0624070138150903</v>
      </c>
      <c r="BI61" s="23">
        <f t="shared" si="42"/>
        <v>0.56999999999999995</v>
      </c>
      <c r="BJ61" s="23">
        <v>2.33</v>
      </c>
      <c r="BK61" s="23">
        <f t="shared" si="43"/>
        <v>0.21630769230769231</v>
      </c>
      <c r="BL61" s="23">
        <f t="shared" si="44"/>
        <v>0.23928112965340181</v>
      </c>
      <c r="BM61" s="5">
        <v>1.1000000000000001</v>
      </c>
      <c r="BN61" s="5">
        <f t="shared" si="45"/>
        <v>0.56999999999999995</v>
      </c>
      <c r="BO61" s="50"/>
      <c r="BP61" s="48">
        <f t="shared" si="7"/>
        <v>2464</v>
      </c>
      <c r="BQ61" s="51">
        <f t="shared" si="8"/>
        <v>5</v>
      </c>
      <c r="BR61" s="47">
        <f t="shared" si="46"/>
        <v>788.48</v>
      </c>
      <c r="BS61" s="46">
        <f t="shared" si="9"/>
        <v>17.5</v>
      </c>
      <c r="BT61" s="46">
        <f t="shared" si="47"/>
        <v>1971.2</v>
      </c>
      <c r="BU61" s="46">
        <f t="shared" si="10"/>
        <v>78.34082291</v>
      </c>
      <c r="BV61" s="46">
        <f t="shared" si="11"/>
        <v>45.470100894615392</v>
      </c>
      <c r="BW61" s="46">
        <f t="shared" si="12"/>
        <v>67.198060715596924</v>
      </c>
      <c r="BX61" s="46">
        <f t="shared" si="13"/>
        <v>71.684479160000009</v>
      </c>
      <c r="BY61" s="46">
        <f t="shared" si="14"/>
        <v>78.34082291</v>
      </c>
      <c r="BZ61" s="46">
        <f t="shared" si="48"/>
        <v>90279.964321484003</v>
      </c>
      <c r="CA61" s="46">
        <f t="shared" si="48"/>
        <v>52399.744270954783</v>
      </c>
      <c r="CB61" s="46">
        <f t="shared" si="48"/>
        <v>77439.045168653902</v>
      </c>
      <c r="CC61" s="46">
        <f t="shared" si="48"/>
        <v>82609.19378398401</v>
      </c>
      <c r="CD61" s="46">
        <f t="shared" si="48"/>
        <v>90279.964321484003</v>
      </c>
    </row>
    <row r="62" spans="1:82" s="52" customFormat="1" ht="15" customHeight="1" x14ac:dyDescent="0.35">
      <c r="A62" s="39">
        <v>59</v>
      </c>
      <c r="B62" s="40" t="s">
        <v>82</v>
      </c>
      <c r="C62" s="40" t="s">
        <v>150</v>
      </c>
      <c r="D62" s="41">
        <v>115.3</v>
      </c>
      <c r="E62" s="41">
        <f t="shared" si="16"/>
        <v>461.20000000000005</v>
      </c>
      <c r="F62" s="41">
        <v>44</v>
      </c>
      <c r="G62" s="42" t="s">
        <v>84</v>
      </c>
      <c r="H62" s="43">
        <v>5</v>
      </c>
      <c r="I62" s="44">
        <v>17.5</v>
      </c>
      <c r="J62" s="41">
        <f t="shared" si="17"/>
        <v>608.79999999999995</v>
      </c>
      <c r="K62" s="42" t="s">
        <v>85</v>
      </c>
      <c r="L62" s="44">
        <v>161.19999999999999</v>
      </c>
      <c r="M62" s="44">
        <v>0</v>
      </c>
      <c r="N62" s="41">
        <v>118.759</v>
      </c>
      <c r="O62" s="45" t="s">
        <v>86</v>
      </c>
      <c r="P62" s="45" t="s">
        <v>85</v>
      </c>
      <c r="Q62" s="45" t="s">
        <v>87</v>
      </c>
      <c r="R62" s="45" t="s">
        <v>88</v>
      </c>
      <c r="S62" s="46">
        <f t="shared" si="18"/>
        <v>81754.670702369011</v>
      </c>
      <c r="T62" s="46">
        <f t="shared" si="0"/>
        <v>177.26511427226583</v>
      </c>
      <c r="U62" s="47">
        <f t="shared" si="19"/>
        <v>49172.757779562853</v>
      </c>
      <c r="V62" s="47">
        <f t="shared" si="1"/>
        <v>32581.912922806157</v>
      </c>
      <c r="W62" s="47">
        <f t="shared" si="20"/>
        <v>71239.344151791505</v>
      </c>
      <c r="X62" s="47">
        <f t="shared" si="2"/>
        <v>10515.326550577505</v>
      </c>
      <c r="Y62" s="48">
        <f t="shared" si="21"/>
        <v>69807.538232368999</v>
      </c>
      <c r="Z62" s="47">
        <f t="shared" si="3"/>
        <v>11947.132470000011</v>
      </c>
      <c r="AA62" s="48">
        <f t="shared" si="22"/>
        <v>81754.670702369011</v>
      </c>
      <c r="AB62" s="47">
        <f t="shared" si="4"/>
        <v>0</v>
      </c>
      <c r="AC62" s="47">
        <f t="shared" si="23"/>
        <v>55044.371943383674</v>
      </c>
      <c r="AD62" s="47">
        <f t="shared" si="24"/>
        <v>26710.298758985336</v>
      </c>
      <c r="AE62" s="47">
        <f t="shared" si="25"/>
        <v>57.914784820002893</v>
      </c>
      <c r="AF62" s="49">
        <f t="shared" si="26"/>
        <v>0.67328718311122315</v>
      </c>
      <c r="AG62" s="47">
        <f>IF(ISBLANK($D62),"",S62*_xlfn.XLOOKUP(Q62,DATA!$B$24:$B$25,DATA!$C$24:$C$25,"error",0,1)/1000)</f>
        <v>16.428601077641051</v>
      </c>
      <c r="AH62" s="47">
        <f>IF(ISBLANK($D62),"",V62*_xlfn.XLOOKUP(Q62,DATA!$B$24:$B$25,DATA!$C$24:$C$25,"error",0,1)/1000)</f>
        <v>6.5473354018378966</v>
      </c>
      <c r="AI62" s="47">
        <f>IF(ISBLANK($D62),"",X62*_xlfn.XLOOKUP(Q62,DATA!$B$24:$B$25,DATA!$C$24:$C$25,"error",0,1)/1000)</f>
        <v>2.1130548703385497</v>
      </c>
      <c r="AJ62" s="47">
        <f>IF(ISBLANK($D62),"",Z62*_xlfn.XLOOKUP(Q62,DATA!$B$24:$B$25,DATA!$C$24:$C$25,"error",0,1)/1000)</f>
        <v>2.4007762698465021</v>
      </c>
      <c r="AK62" s="47">
        <f>IF(ISBLANK($D62),"",AB62*_xlfn.XLOOKUP(Q62,DATA!$B$24:$B$25,DATA!$C$24:$C$25,"error",0,1)/1000)</f>
        <v>0</v>
      </c>
      <c r="AL62" s="47">
        <f t="shared" si="5"/>
        <v>11.061166542022949</v>
      </c>
      <c r="AM62" s="47">
        <f t="shared" si="6"/>
        <v>5.3674345356181021</v>
      </c>
      <c r="AN62" s="47">
        <f t="shared" si="27"/>
        <v>1.1101479672222809</v>
      </c>
      <c r="AO62" s="47">
        <f t="shared" si="28"/>
        <v>0.44243031118243492</v>
      </c>
      <c r="AP62" s="47">
        <f t="shared" si="29"/>
        <v>0.14278778563368161</v>
      </c>
      <c r="AQ62" s="47">
        <f t="shared" si="30"/>
        <v>0.16223030087162341</v>
      </c>
      <c r="AR62" s="47">
        <f t="shared" si="31"/>
        <v>0</v>
      </c>
      <c r="AS62" s="47">
        <f t="shared" si="32"/>
        <v>0.74744839768773985</v>
      </c>
      <c r="AT62" s="47">
        <f t="shared" si="33"/>
        <v>0.36269956953454108</v>
      </c>
      <c r="AU62" s="47">
        <f t="shared" si="34"/>
        <v>6.0376992237566721E-2</v>
      </c>
      <c r="AV62" s="47">
        <f t="shared" si="35"/>
        <v>2.4062208149391254E-2</v>
      </c>
      <c r="AW62" s="47">
        <f t="shared" si="36"/>
        <v>7.7657188765522132E-3</v>
      </c>
      <c r="AX62" s="47">
        <f t="shared" si="37"/>
        <v>8.8231280024160131E-3</v>
      </c>
      <c r="AY62" s="47">
        <f t="shared" si="38"/>
        <v>0</v>
      </c>
      <c r="AZ62" s="47">
        <f t="shared" si="39"/>
        <v>4.065105502835948E-2</v>
      </c>
      <c r="BA62" s="47">
        <f t="shared" si="40"/>
        <v>1.9725937209207241E-2</v>
      </c>
      <c r="BB62" s="23">
        <f>IF(V62&gt;0,J62*DATA!$C$4,0)</f>
        <v>39572</v>
      </c>
      <c r="BC62" s="23">
        <f>IF(X62&gt;0,N62*_xlfn.XLOOKUP(Budapest!O62,DATA!$B$5:$B$6,DATA!$C$5:$C$6,"error",0,1),0)</f>
        <v>5700.4319999999998</v>
      </c>
      <c r="BD62" s="23">
        <f>IF(Z62&gt;0,(L62-M62)*DATA!$C$7,"0,00 ")</f>
        <v>24180</v>
      </c>
      <c r="BE62" s="23">
        <f>IF(G62="basement",D62*DATA!$C$8,IF(G62="ground",0,"error"))</f>
        <v>0</v>
      </c>
      <c r="BF62" s="23">
        <f t="shared" si="41"/>
        <v>69452.432000000001</v>
      </c>
      <c r="BG62" s="23">
        <v>1.48</v>
      </c>
      <c r="BH62" s="23">
        <v>2.85</v>
      </c>
      <c r="BI62" s="23">
        <f t="shared" si="42"/>
        <v>0.56999999999999995</v>
      </c>
      <c r="BJ62" s="23">
        <v>2.33</v>
      </c>
      <c r="BK62" s="23">
        <f t="shared" si="43"/>
        <v>0.21630769230769231</v>
      </c>
      <c r="BL62" s="23">
        <f t="shared" si="44"/>
        <v>0.23928112965340181</v>
      </c>
      <c r="BM62" s="5">
        <v>1.1000000000000001</v>
      </c>
      <c r="BN62" s="5">
        <f t="shared" si="45"/>
        <v>0.56999999999999995</v>
      </c>
      <c r="BO62" s="50"/>
      <c r="BP62" s="48">
        <f t="shared" si="7"/>
        <v>2017.75</v>
      </c>
      <c r="BQ62" s="51">
        <f t="shared" si="8"/>
        <v>5</v>
      </c>
      <c r="BR62" s="47">
        <f t="shared" si="46"/>
        <v>645.68000000000006</v>
      </c>
      <c r="BS62" s="46">
        <f t="shared" si="9"/>
        <v>17.5</v>
      </c>
      <c r="BT62" s="46">
        <f t="shared" si="47"/>
        <v>1614.2</v>
      </c>
      <c r="BU62" s="46">
        <f t="shared" si="10"/>
        <v>70.942963122500004</v>
      </c>
      <c r="BV62" s="46">
        <f t="shared" si="11"/>
        <v>42.669869645576924</v>
      </c>
      <c r="BW62" s="46">
        <f t="shared" si="12"/>
        <v>61.818243797111684</v>
      </c>
      <c r="BX62" s="46">
        <f t="shared" si="13"/>
        <v>60.575788122500001</v>
      </c>
      <c r="BY62" s="46">
        <f t="shared" si="14"/>
        <v>70.942963122500004</v>
      </c>
      <c r="BZ62" s="46">
        <f t="shared" si="48"/>
        <v>81754.670702369011</v>
      </c>
      <c r="CA62" s="46">
        <f t="shared" si="48"/>
        <v>49172.757779562853</v>
      </c>
      <c r="CB62" s="46">
        <f t="shared" si="48"/>
        <v>71239.344151791505</v>
      </c>
      <c r="CC62" s="46">
        <f t="shared" si="48"/>
        <v>69807.538232368999</v>
      </c>
      <c r="CD62" s="46">
        <f t="shared" si="48"/>
        <v>81754.670702369011</v>
      </c>
    </row>
    <row r="63" spans="1:82" s="52" customFormat="1" ht="15" customHeight="1" x14ac:dyDescent="0.35">
      <c r="A63" s="39">
        <v>60</v>
      </c>
      <c r="B63" s="40" t="s">
        <v>82</v>
      </c>
      <c r="C63" s="40" t="s">
        <v>151</v>
      </c>
      <c r="D63" s="41">
        <v>423.29999999999995</v>
      </c>
      <c r="E63" s="41">
        <f t="shared" si="16"/>
        <v>1693.1999999999998</v>
      </c>
      <c r="F63" s="41">
        <v>122.80000000000001</v>
      </c>
      <c r="G63" s="42" t="s">
        <v>84</v>
      </c>
      <c r="H63" s="43">
        <v>5</v>
      </c>
      <c r="I63" s="44">
        <v>17.5</v>
      </c>
      <c r="J63" s="41">
        <f t="shared" si="17"/>
        <v>1752.9</v>
      </c>
      <c r="K63" s="42" t="s">
        <v>85</v>
      </c>
      <c r="L63" s="44">
        <v>396.1</v>
      </c>
      <c r="M63" s="44">
        <v>347.4</v>
      </c>
      <c r="N63" s="41">
        <v>435.99899999999997</v>
      </c>
      <c r="O63" s="45" t="s">
        <v>86</v>
      </c>
      <c r="P63" s="45" t="s">
        <v>85</v>
      </c>
      <c r="Q63" s="45" t="s">
        <v>87</v>
      </c>
      <c r="R63" s="45" t="s">
        <v>88</v>
      </c>
      <c r="S63" s="46">
        <f t="shared" si="18"/>
        <v>220553.05638930903</v>
      </c>
      <c r="T63" s="46">
        <f t="shared" si="0"/>
        <v>130.25812449167793</v>
      </c>
      <c r="U63" s="47">
        <f t="shared" si="19"/>
        <v>126740.90927632131</v>
      </c>
      <c r="V63" s="47">
        <f t="shared" si="1"/>
        <v>93812.147112987717</v>
      </c>
      <c r="W63" s="47">
        <f t="shared" si="20"/>
        <v>181948.21919191565</v>
      </c>
      <c r="X63" s="47">
        <f t="shared" si="2"/>
        <v>38604.837197393383</v>
      </c>
      <c r="Y63" s="48">
        <f t="shared" si="21"/>
        <v>216943.71798180905</v>
      </c>
      <c r="Z63" s="47">
        <f t="shared" si="3"/>
        <v>3609.3384074999776</v>
      </c>
      <c r="AA63" s="48">
        <f t="shared" si="22"/>
        <v>220553.05638930903</v>
      </c>
      <c r="AB63" s="47">
        <f t="shared" si="4"/>
        <v>0</v>
      </c>
      <c r="AC63" s="47">
        <f t="shared" si="23"/>
        <v>136026.32271788109</v>
      </c>
      <c r="AD63" s="47">
        <f t="shared" si="24"/>
        <v>84526.733671427937</v>
      </c>
      <c r="AE63" s="47">
        <f t="shared" si="25"/>
        <v>49.921293214875945</v>
      </c>
      <c r="AF63" s="49">
        <f t="shared" si="26"/>
        <v>0.61675102102314261</v>
      </c>
      <c r="AG63" s="47">
        <f>IF(ISBLANK($D63),"",S63*_xlfn.XLOOKUP(Q63,DATA!$B$24:$B$25,DATA!$C$24:$C$25,"error",0,1)/1000)</f>
        <v>44.320136681431649</v>
      </c>
      <c r="AH63" s="47">
        <f>IF(ISBLANK($D63),"",V63*_xlfn.XLOOKUP(Q63,DATA!$B$24:$B$25,DATA!$C$24:$C$25,"error",0,1)/1000)</f>
        <v>18.851550962354882</v>
      </c>
      <c r="AI63" s="47">
        <f>IF(ISBLANK($D63),"",X63*_xlfn.XLOOKUP(Q63,DATA!$B$24:$B$25,DATA!$C$24:$C$25,"error",0,1)/1000)</f>
        <v>7.7576420348162003</v>
      </c>
      <c r="AJ63" s="47">
        <f>IF(ISBLANK($D63),"",Z63*_xlfn.XLOOKUP(Q63,DATA!$B$24:$B$25,DATA!$C$24:$C$25,"error",0,1)/1000)</f>
        <v>0.72529655298712048</v>
      </c>
      <c r="AK63" s="47">
        <f>IF(ISBLANK($D63),"",AB63*_xlfn.XLOOKUP(Q63,DATA!$B$24:$B$25,DATA!$C$24:$C$25,"error",0,1)/1000)</f>
        <v>0</v>
      </c>
      <c r="AL63" s="47">
        <f t="shared" si="5"/>
        <v>27.334489550158203</v>
      </c>
      <c r="AM63" s="47">
        <f t="shared" si="6"/>
        <v>16.985647131273446</v>
      </c>
      <c r="AN63" s="47">
        <f t="shared" si="27"/>
        <v>2.9948934429278737</v>
      </c>
      <c r="AO63" s="47">
        <f t="shared" si="28"/>
        <v>1.2738766302097411</v>
      </c>
      <c r="AP63" s="47">
        <f t="shared" si="29"/>
        <v>0.52421569521888467</v>
      </c>
      <c r="AQ63" s="47">
        <f t="shared" si="30"/>
        <v>4.9011263352655106E-2</v>
      </c>
      <c r="AR63" s="47">
        <f t="shared" si="31"/>
        <v>0</v>
      </c>
      <c r="AS63" s="47">
        <f t="shared" si="32"/>
        <v>1.847103588781281</v>
      </c>
      <c r="AT63" s="47">
        <f t="shared" si="33"/>
        <v>1.1477898541465927</v>
      </c>
      <c r="AU63" s="47">
        <f t="shared" si="34"/>
        <v>0.16288158290145321</v>
      </c>
      <c r="AV63" s="47">
        <f t="shared" si="35"/>
        <v>6.9281610816471648E-2</v>
      </c>
      <c r="AW63" s="47">
        <f t="shared" si="36"/>
        <v>2.8510223767949275E-2</v>
      </c>
      <c r="AX63" s="47">
        <f t="shared" si="37"/>
        <v>2.6655479759159846E-3</v>
      </c>
      <c r="AY63" s="47">
        <f t="shared" si="38"/>
        <v>0</v>
      </c>
      <c r="AZ63" s="47">
        <f t="shared" si="39"/>
        <v>0.10045738256033691</v>
      </c>
      <c r="BA63" s="47">
        <f t="shared" si="40"/>
        <v>6.2424200341116301E-2</v>
      </c>
      <c r="BB63" s="23">
        <f>IF(V63&gt;0,J63*DATA!$C$4,0)</f>
        <v>113938.5</v>
      </c>
      <c r="BC63" s="23">
        <f>IF(X63&gt;0,N63*_xlfn.XLOOKUP(Budapest!O63,DATA!$B$5:$B$6,DATA!$C$5:$C$6,"error",0,1),0)</f>
        <v>20927.951999999997</v>
      </c>
      <c r="BD63" s="23">
        <f>IF(Z63&gt;0,(L63-M63)*DATA!$C$7,"0,00 ")</f>
        <v>7305.0000000000073</v>
      </c>
      <c r="BE63" s="23">
        <f>IF(G63="basement",D63*DATA!$C$8,IF(G63="ground",0,"error"))</f>
        <v>0</v>
      </c>
      <c r="BF63" s="23">
        <f t="shared" si="41"/>
        <v>142171.45199999999</v>
      </c>
      <c r="BG63" s="23">
        <v>1.48</v>
      </c>
      <c r="BH63" s="23">
        <v>1.31516031305226</v>
      </c>
      <c r="BI63" s="23">
        <f t="shared" si="42"/>
        <v>0.56999999999999995</v>
      </c>
      <c r="BJ63" s="23">
        <v>2.33</v>
      </c>
      <c r="BK63" s="23">
        <f t="shared" si="43"/>
        <v>0.21630769230769231</v>
      </c>
      <c r="BL63" s="23">
        <f t="shared" si="44"/>
        <v>0.23928112965340181</v>
      </c>
      <c r="BM63" s="5">
        <v>1.1000000000000001</v>
      </c>
      <c r="BN63" s="5">
        <f t="shared" si="45"/>
        <v>0.56999999999999995</v>
      </c>
      <c r="BO63" s="50"/>
      <c r="BP63" s="48">
        <f t="shared" si="7"/>
        <v>7407.7499999999991</v>
      </c>
      <c r="BQ63" s="51">
        <f t="shared" si="8"/>
        <v>5</v>
      </c>
      <c r="BR63" s="47">
        <f t="shared" si="46"/>
        <v>2370.4799999999996</v>
      </c>
      <c r="BS63" s="46">
        <f t="shared" si="9"/>
        <v>17.5</v>
      </c>
      <c r="BT63" s="46">
        <f t="shared" si="47"/>
        <v>5926.2</v>
      </c>
      <c r="BU63" s="46">
        <f t="shared" si="10"/>
        <v>191.38585247250001</v>
      </c>
      <c r="BV63" s="46">
        <f t="shared" si="11"/>
        <v>109.97996292634615</v>
      </c>
      <c r="BW63" s="46">
        <f t="shared" si="12"/>
        <v>157.88634084685495</v>
      </c>
      <c r="BX63" s="46">
        <f t="shared" si="13"/>
        <v>188.25383372250002</v>
      </c>
      <c r="BY63" s="46">
        <f t="shared" si="14"/>
        <v>191.38585247250001</v>
      </c>
      <c r="BZ63" s="46">
        <f t="shared" si="48"/>
        <v>220553.05638930903</v>
      </c>
      <c r="CA63" s="46">
        <f t="shared" si="48"/>
        <v>126740.90927632131</v>
      </c>
      <c r="CB63" s="46">
        <f t="shared" si="48"/>
        <v>181948.21919191565</v>
      </c>
      <c r="CC63" s="46">
        <f t="shared" si="48"/>
        <v>216943.71798180905</v>
      </c>
      <c r="CD63" s="46">
        <f t="shared" si="48"/>
        <v>220553.05638930903</v>
      </c>
    </row>
    <row r="64" spans="1:82" s="52" customFormat="1" ht="15" customHeight="1" x14ac:dyDescent="0.35">
      <c r="A64" s="39">
        <v>61</v>
      </c>
      <c r="B64" s="40" t="s">
        <v>82</v>
      </c>
      <c r="C64" s="40" t="s">
        <v>152</v>
      </c>
      <c r="D64" s="41">
        <v>1267.5</v>
      </c>
      <c r="E64" s="41">
        <f t="shared" si="16"/>
        <v>7098</v>
      </c>
      <c r="F64" s="41">
        <v>207.6</v>
      </c>
      <c r="G64" s="42" t="s">
        <v>84</v>
      </c>
      <c r="H64" s="43">
        <v>7</v>
      </c>
      <c r="I64" s="44">
        <v>23.25</v>
      </c>
      <c r="J64" s="41">
        <f t="shared" si="17"/>
        <v>4000.7999999999997</v>
      </c>
      <c r="K64" s="42" t="s">
        <v>97</v>
      </c>
      <c r="L64" s="44">
        <v>825.90000000000009</v>
      </c>
      <c r="M64" s="44">
        <v>825.90000000000009</v>
      </c>
      <c r="N64" s="41">
        <v>1305.5250000000001</v>
      </c>
      <c r="O64" s="45" t="s">
        <v>86</v>
      </c>
      <c r="P64" s="45" t="s">
        <v>97</v>
      </c>
      <c r="Q64" s="45" t="s">
        <v>87</v>
      </c>
      <c r="R64" s="45" t="s">
        <v>88</v>
      </c>
      <c r="S64" s="46">
        <f t="shared" si="18"/>
        <v>269511.70834035007</v>
      </c>
      <c r="T64" s="46">
        <f t="shared" si="0"/>
        <v>37.970091341272202</v>
      </c>
      <c r="U64" s="47">
        <f t="shared" si="19"/>
        <v>269511.70834035007</v>
      </c>
      <c r="V64" s="47">
        <f t="shared" si="1"/>
        <v>0</v>
      </c>
      <c r="W64" s="47">
        <f t="shared" si="20"/>
        <v>264013.01441291097</v>
      </c>
      <c r="X64" s="47">
        <f t="shared" si="2"/>
        <v>5498.6939274391043</v>
      </c>
      <c r="Y64" s="48">
        <f t="shared" si="21"/>
        <v>269511.70834035007</v>
      </c>
      <c r="Z64" s="47">
        <f t="shared" si="3"/>
        <v>0</v>
      </c>
      <c r="AA64" s="48">
        <f t="shared" si="22"/>
        <v>269511.70834035007</v>
      </c>
      <c r="AB64" s="47">
        <f t="shared" si="4"/>
        <v>0</v>
      </c>
      <c r="AC64" s="47">
        <f t="shared" si="23"/>
        <v>5498.6939274391043</v>
      </c>
      <c r="AD64" s="47">
        <f t="shared" si="24"/>
        <v>264013.01441291097</v>
      </c>
      <c r="AE64" s="47">
        <f t="shared" si="25"/>
        <v>37.195409187505071</v>
      </c>
      <c r="AF64" s="49">
        <f t="shared" si="26"/>
        <v>2.0402430607931676E-2</v>
      </c>
      <c r="AG64" s="47">
        <f>IF(ISBLANK($D64),"",S64*_xlfn.XLOOKUP(Q64,DATA!$B$24:$B$25,DATA!$C$24:$C$25,"error",0,1)/1000)</f>
        <v>54.158377790993342</v>
      </c>
      <c r="AH64" s="47">
        <f>IF(ISBLANK($D64),"",V64*_xlfn.XLOOKUP(Q64,DATA!$B$24:$B$25,DATA!$C$24:$C$25,"error",0,1)/1000)</f>
        <v>0</v>
      </c>
      <c r="AI64" s="47">
        <f>IF(ISBLANK($D64),"",X64*_xlfn.XLOOKUP(Q64,DATA!$B$24:$B$25,DATA!$C$24:$C$25,"error",0,1)/1000)</f>
        <v>1.104962544718888</v>
      </c>
      <c r="AJ64" s="47">
        <f>IF(ISBLANK($D64),"",Z64*_xlfn.XLOOKUP(Q64,DATA!$B$24:$B$25,DATA!$C$24:$C$25,"error",0,1)/1000)</f>
        <v>0</v>
      </c>
      <c r="AK64" s="47">
        <f>IF(ISBLANK($D64),"",AB64*_xlfn.XLOOKUP(Q64,DATA!$B$24:$B$25,DATA!$C$24:$C$25,"error",0,1)/1000)</f>
        <v>0</v>
      </c>
      <c r="AL64" s="47">
        <f t="shared" si="5"/>
        <v>1.104962544718888</v>
      </c>
      <c r="AM64" s="47">
        <f t="shared" si="6"/>
        <v>53.053415246274454</v>
      </c>
      <c r="AN64" s="47">
        <f t="shared" si="27"/>
        <v>3.6597037525340306</v>
      </c>
      <c r="AO64" s="47">
        <f t="shared" si="28"/>
        <v>0</v>
      </c>
      <c r="AP64" s="47">
        <f t="shared" si="29"/>
        <v>7.4666851856662608E-2</v>
      </c>
      <c r="AQ64" s="47">
        <f t="shared" si="30"/>
        <v>0</v>
      </c>
      <c r="AR64" s="47">
        <f t="shared" si="31"/>
        <v>0</v>
      </c>
      <c r="AS64" s="47">
        <f t="shared" si="32"/>
        <v>7.4666851856662608E-2</v>
      </c>
      <c r="AT64" s="47">
        <f t="shared" si="33"/>
        <v>3.5850369006773679</v>
      </c>
      <c r="AU64" s="47">
        <f t="shared" si="34"/>
        <v>0.19903824677661061</v>
      </c>
      <c r="AV64" s="47">
        <f t="shared" si="35"/>
        <v>0</v>
      </c>
      <c r="AW64" s="47">
        <f t="shared" si="36"/>
        <v>4.060864018184172E-3</v>
      </c>
      <c r="AX64" s="47">
        <f t="shared" si="37"/>
        <v>0</v>
      </c>
      <c r="AY64" s="47">
        <f t="shared" si="38"/>
        <v>0</v>
      </c>
      <c r="AZ64" s="47">
        <f t="shared" si="39"/>
        <v>4.060864018184172E-3</v>
      </c>
      <c r="BA64" s="47">
        <f t="shared" si="40"/>
        <v>0.19497738275842644</v>
      </c>
      <c r="BB64" s="23">
        <f>IF(V64&gt;0,J64*DATA!$C$4,0)</f>
        <v>0</v>
      </c>
      <c r="BC64" s="23">
        <f>IF(X64&gt;0,N64*_xlfn.XLOOKUP(Budapest!O64,DATA!$B$5:$B$6,DATA!$C$5:$C$6,"error",0,1),0)</f>
        <v>62665.200000000004</v>
      </c>
      <c r="BD64" s="23" t="str">
        <f>IF(Z64&gt;0,(L64-M64)*DATA!$C$7,"0,00 ")</f>
        <v xml:space="preserve">0,00 </v>
      </c>
      <c r="BE64" s="23">
        <f>IF(G64="basement",D64*DATA!$C$8,IF(G64="ground",0,"error"))</f>
        <v>0</v>
      </c>
      <c r="BF64" s="23">
        <f t="shared" si="41"/>
        <v>62665.200000000004</v>
      </c>
      <c r="BG64" s="23">
        <v>0.25</v>
      </c>
      <c r="BH64" s="23">
        <v>1.1000000000000001</v>
      </c>
      <c r="BI64" s="23">
        <f t="shared" si="42"/>
        <v>0.56999999999999995</v>
      </c>
      <c r="BJ64" s="23">
        <v>0.22</v>
      </c>
      <c r="BK64" s="23">
        <f t="shared" si="43"/>
        <v>0.25</v>
      </c>
      <c r="BL64" s="23">
        <f t="shared" si="44"/>
        <v>0.12054794520547943</v>
      </c>
      <c r="BM64" s="5">
        <v>1.1000000000000001</v>
      </c>
      <c r="BN64" s="5">
        <f t="shared" si="45"/>
        <v>0.56999999999999995</v>
      </c>
      <c r="BO64" s="50"/>
      <c r="BP64" s="48">
        <f t="shared" si="7"/>
        <v>29469.375</v>
      </c>
      <c r="BQ64" s="51">
        <f t="shared" si="8"/>
        <v>7</v>
      </c>
      <c r="BR64" s="47">
        <f t="shared" si="46"/>
        <v>9430.2000000000007</v>
      </c>
      <c r="BS64" s="46">
        <f t="shared" si="9"/>
        <v>23.25</v>
      </c>
      <c r="BT64" s="46">
        <f t="shared" si="47"/>
        <v>23575.5</v>
      </c>
      <c r="BU64" s="46">
        <f t="shared" si="10"/>
        <v>233.86993087500002</v>
      </c>
      <c r="BV64" s="46">
        <f t="shared" si="11"/>
        <v>233.86993087500002</v>
      </c>
      <c r="BW64" s="46">
        <f t="shared" si="12"/>
        <v>229.09841583904111</v>
      </c>
      <c r="BX64" s="46">
        <f t="shared" si="13"/>
        <v>233.86993087500002</v>
      </c>
      <c r="BY64" s="46">
        <f t="shared" si="14"/>
        <v>233.86993087500002</v>
      </c>
      <c r="BZ64" s="46">
        <f t="shared" si="48"/>
        <v>269511.70834035007</v>
      </c>
      <c r="CA64" s="46">
        <f t="shared" si="48"/>
        <v>269511.70834035007</v>
      </c>
      <c r="CB64" s="46">
        <f t="shared" si="48"/>
        <v>264013.01441291097</v>
      </c>
      <c r="CC64" s="46">
        <f t="shared" si="48"/>
        <v>269511.70834035007</v>
      </c>
      <c r="CD64" s="46">
        <f t="shared" si="48"/>
        <v>269511.70834035007</v>
      </c>
    </row>
    <row r="65" spans="1:82" s="52" customFormat="1" ht="15" customHeight="1" x14ac:dyDescent="0.35">
      <c r="A65" s="39">
        <v>62</v>
      </c>
      <c r="B65" s="40" t="s">
        <v>82</v>
      </c>
      <c r="C65" s="40" t="s">
        <v>153</v>
      </c>
      <c r="D65" s="41">
        <v>866.9</v>
      </c>
      <c r="E65" s="41">
        <f t="shared" si="16"/>
        <v>2774.08</v>
      </c>
      <c r="F65" s="41">
        <v>135.19999999999999</v>
      </c>
      <c r="G65" s="42" t="s">
        <v>84</v>
      </c>
      <c r="H65" s="43">
        <v>4</v>
      </c>
      <c r="I65" s="44">
        <v>14.5</v>
      </c>
      <c r="J65" s="41">
        <f t="shared" si="17"/>
        <v>1607.6</v>
      </c>
      <c r="K65" s="42" t="s">
        <v>85</v>
      </c>
      <c r="L65" s="44">
        <v>352.8</v>
      </c>
      <c r="M65" s="44">
        <v>141.19999999999999</v>
      </c>
      <c r="N65" s="41">
        <v>892.90700000000004</v>
      </c>
      <c r="O65" s="45" t="s">
        <v>86</v>
      </c>
      <c r="P65" s="45" t="s">
        <v>85</v>
      </c>
      <c r="Q65" s="45" t="s">
        <v>87</v>
      </c>
      <c r="R65" s="45" t="s">
        <v>88</v>
      </c>
      <c r="S65" s="46">
        <f t="shared" si="18"/>
        <v>300106.78091583709</v>
      </c>
      <c r="T65" s="46">
        <f t="shared" si="0"/>
        <v>108.18245361194958</v>
      </c>
      <c r="U65" s="47">
        <f t="shared" si="19"/>
        <v>214070.83608222473</v>
      </c>
      <c r="V65" s="47">
        <f t="shared" si="1"/>
        <v>86035.944833612361</v>
      </c>
      <c r="W65" s="47">
        <f t="shared" si="20"/>
        <v>221045.75241023744</v>
      </c>
      <c r="X65" s="47">
        <f t="shared" si="2"/>
        <v>79061.02850559965</v>
      </c>
      <c r="Y65" s="48">
        <f t="shared" si="21"/>
        <v>284424.31670583703</v>
      </c>
      <c r="Z65" s="47">
        <f t="shared" si="3"/>
        <v>15682.464210000064</v>
      </c>
      <c r="AA65" s="48">
        <f t="shared" si="22"/>
        <v>300106.78091583709</v>
      </c>
      <c r="AB65" s="47">
        <f t="shared" si="4"/>
        <v>0</v>
      </c>
      <c r="AC65" s="47">
        <f t="shared" si="23"/>
        <v>180779.43754921207</v>
      </c>
      <c r="AD65" s="47">
        <f t="shared" si="24"/>
        <v>119327.34336662502</v>
      </c>
      <c r="AE65" s="47">
        <f t="shared" si="25"/>
        <v>43.015105320187239</v>
      </c>
      <c r="AF65" s="49">
        <f t="shared" si="26"/>
        <v>0.60238371488150566</v>
      </c>
      <c r="AG65" s="47">
        <f>IF(ISBLANK($D65),"",S65*_xlfn.XLOOKUP(Q65,DATA!$B$24:$B$25,DATA!$C$24:$C$25,"error",0,1)/1000)</f>
        <v>60.30645762503746</v>
      </c>
      <c r="AH65" s="47">
        <f>IF(ISBLANK($D65),"",V65*_xlfn.XLOOKUP(Q65,DATA!$B$24:$B$25,DATA!$C$24:$C$25,"error",0,1)/1000)</f>
        <v>17.288923114314404</v>
      </c>
      <c r="AI65" s="47">
        <f>IF(ISBLANK($D65),"",X65*_xlfn.XLOOKUP(Q65,DATA!$B$24:$B$25,DATA!$C$24:$C$25,"error",0,1)/1000)</f>
        <v>15.887313678200249</v>
      </c>
      <c r="AJ65" s="47">
        <f>IF(ISBLANK($D65),"",Z65*_xlfn.XLOOKUP(Q65,DATA!$B$24:$B$25,DATA!$C$24:$C$25,"error",0,1)/1000)</f>
        <v>3.1513911829995127</v>
      </c>
      <c r="AK65" s="47">
        <f>IF(ISBLANK($D65),"",AB65*_xlfn.XLOOKUP(Q65,DATA!$B$24:$B$25,DATA!$C$24:$C$25,"error",0,1)/1000)</f>
        <v>0</v>
      </c>
      <c r="AL65" s="47">
        <f t="shared" si="5"/>
        <v>36.327627975514162</v>
      </c>
      <c r="AM65" s="47">
        <f t="shared" si="6"/>
        <v>23.978829649523298</v>
      </c>
      <c r="AN65" s="47">
        <f t="shared" si="27"/>
        <v>4.0751547271987825</v>
      </c>
      <c r="AO65" s="47">
        <f t="shared" si="28"/>
        <v>1.1682834564009246</v>
      </c>
      <c r="AP65" s="47">
        <f t="shared" si="29"/>
        <v>1.0735709572058854</v>
      </c>
      <c r="AQ65" s="47">
        <f t="shared" si="30"/>
        <v>0.21295242968012171</v>
      </c>
      <c r="AR65" s="47">
        <f t="shared" si="31"/>
        <v>0</v>
      </c>
      <c r="AS65" s="47">
        <f t="shared" si="32"/>
        <v>2.4548068432869314</v>
      </c>
      <c r="AT65" s="47">
        <f t="shared" si="33"/>
        <v>1.620347883911851</v>
      </c>
      <c r="AU65" s="47">
        <f t="shared" si="34"/>
        <v>0.22163314494607314</v>
      </c>
      <c r="AV65" s="47">
        <f t="shared" si="35"/>
        <v>6.3538774344548951E-2</v>
      </c>
      <c r="AW65" s="47">
        <f t="shared" si="36"/>
        <v>5.8387698994649732E-2</v>
      </c>
      <c r="AX65" s="47">
        <f t="shared" si="37"/>
        <v>1.1581723854288052E-2</v>
      </c>
      <c r="AY65" s="47">
        <f t="shared" si="38"/>
        <v>0</v>
      </c>
      <c r="AZ65" s="47">
        <f t="shared" si="39"/>
        <v>0.13350819719348672</v>
      </c>
      <c r="BA65" s="47">
        <f t="shared" si="40"/>
        <v>8.8124947752586419E-2</v>
      </c>
      <c r="BB65" s="23">
        <f>IF(V65&gt;0,J65*DATA!$C$4,0)</f>
        <v>104494</v>
      </c>
      <c r="BC65" s="23">
        <f>IF(X65&gt;0,N65*_xlfn.XLOOKUP(Budapest!O65,DATA!$B$5:$B$6,DATA!$C$5:$C$6,"error",0,1),0)</f>
        <v>42859.536</v>
      </c>
      <c r="BD65" s="23">
        <f>IF(Z65&gt;0,(L65-M65)*DATA!$C$7,"0,00 ")</f>
        <v>31740.000000000004</v>
      </c>
      <c r="BE65" s="23">
        <f>IF(G65="basement",D65*DATA!$C$8,IF(G65="ground",0,"error"))</f>
        <v>0</v>
      </c>
      <c r="BF65" s="23">
        <f t="shared" si="41"/>
        <v>179093.53599999999</v>
      </c>
      <c r="BG65" s="23">
        <v>1.48</v>
      </c>
      <c r="BH65" s="23">
        <v>2.149603174603175</v>
      </c>
      <c r="BI65" s="23">
        <f t="shared" si="42"/>
        <v>0.56999999999999995</v>
      </c>
      <c r="BJ65" s="23">
        <v>2.33</v>
      </c>
      <c r="BK65" s="23">
        <f t="shared" si="43"/>
        <v>0.21630769230769231</v>
      </c>
      <c r="BL65" s="23">
        <f t="shared" si="44"/>
        <v>0.23928112965340181</v>
      </c>
      <c r="BM65" s="5">
        <v>1.1000000000000001</v>
      </c>
      <c r="BN65" s="5">
        <f t="shared" si="45"/>
        <v>0.56999999999999995</v>
      </c>
      <c r="BO65" s="50"/>
      <c r="BP65" s="48">
        <f t="shared" si="7"/>
        <v>12570.05</v>
      </c>
      <c r="BQ65" s="51">
        <f t="shared" si="8"/>
        <v>4</v>
      </c>
      <c r="BR65" s="47">
        <f t="shared" si="46"/>
        <v>4022.4159999999997</v>
      </c>
      <c r="BS65" s="46">
        <f t="shared" si="9"/>
        <v>14.5</v>
      </c>
      <c r="BT65" s="46">
        <f t="shared" si="47"/>
        <v>10056.040000000001</v>
      </c>
      <c r="BU65" s="46">
        <f t="shared" si="10"/>
        <v>260.41893519250004</v>
      </c>
      <c r="BV65" s="46">
        <f t="shared" si="11"/>
        <v>185.76087823865387</v>
      </c>
      <c r="BW65" s="46">
        <f t="shared" si="12"/>
        <v>191.81339153960207</v>
      </c>
      <c r="BX65" s="46">
        <f t="shared" si="13"/>
        <v>246.81041019250003</v>
      </c>
      <c r="BY65" s="46">
        <f t="shared" si="14"/>
        <v>260.41893519250004</v>
      </c>
      <c r="BZ65" s="46">
        <f t="shared" si="48"/>
        <v>300106.78091583709</v>
      </c>
      <c r="CA65" s="46">
        <f t="shared" si="48"/>
        <v>214070.83608222473</v>
      </c>
      <c r="CB65" s="46">
        <f t="shared" si="48"/>
        <v>221045.75241023744</v>
      </c>
      <c r="CC65" s="46">
        <f t="shared" si="48"/>
        <v>284424.31670583703</v>
      </c>
      <c r="CD65" s="46">
        <f t="shared" si="48"/>
        <v>300106.78091583709</v>
      </c>
    </row>
    <row r="66" spans="1:82" s="52" customFormat="1" ht="15" customHeight="1" x14ac:dyDescent="0.35">
      <c r="A66" s="39">
        <v>63</v>
      </c>
      <c r="B66" s="40" t="s">
        <v>82</v>
      </c>
      <c r="C66" s="40" t="s">
        <v>154</v>
      </c>
      <c r="D66" s="41">
        <v>254.2</v>
      </c>
      <c r="E66" s="41">
        <f t="shared" si="16"/>
        <v>813.44</v>
      </c>
      <c r="F66" s="41">
        <v>63.8</v>
      </c>
      <c r="G66" s="42" t="s">
        <v>84</v>
      </c>
      <c r="H66" s="43">
        <v>4</v>
      </c>
      <c r="I66" s="44">
        <v>14.5</v>
      </c>
      <c r="J66" s="41">
        <f t="shared" si="17"/>
        <v>786.3</v>
      </c>
      <c r="K66" s="42" t="s">
        <v>85</v>
      </c>
      <c r="L66" s="44">
        <v>138.80000000000001</v>
      </c>
      <c r="M66" s="44">
        <v>27.8</v>
      </c>
      <c r="N66" s="41">
        <v>261.82600000000002</v>
      </c>
      <c r="O66" s="45" t="s">
        <v>86</v>
      </c>
      <c r="P66" s="45" t="s">
        <v>85</v>
      </c>
      <c r="Q66" s="45" t="s">
        <v>87</v>
      </c>
      <c r="R66" s="45" t="s">
        <v>88</v>
      </c>
      <c r="S66" s="46">
        <f t="shared" si="18"/>
        <v>113012.73602456604</v>
      </c>
      <c r="T66" s="46">
        <f t="shared" si="0"/>
        <v>138.93186470368562</v>
      </c>
      <c r="U66" s="47">
        <f t="shared" si="19"/>
        <v>70931.333049529087</v>
      </c>
      <c r="V66" s="47">
        <f t="shared" si="1"/>
        <v>42081.402975036952</v>
      </c>
      <c r="W66" s="47">
        <f t="shared" si="20"/>
        <v>89829.769769953695</v>
      </c>
      <c r="X66" s="47">
        <f t="shared" si="2"/>
        <v>23182.966254612344</v>
      </c>
      <c r="Y66" s="48">
        <f t="shared" si="21"/>
        <v>104786.11254956602</v>
      </c>
      <c r="Z66" s="47">
        <f t="shared" si="3"/>
        <v>8226.6234750000149</v>
      </c>
      <c r="AA66" s="48">
        <f t="shared" si="22"/>
        <v>113012.73602456604</v>
      </c>
      <c r="AB66" s="47">
        <f t="shared" si="4"/>
        <v>0</v>
      </c>
      <c r="AC66" s="47">
        <f t="shared" si="23"/>
        <v>73490.99270464931</v>
      </c>
      <c r="AD66" s="47">
        <f t="shared" si="24"/>
        <v>39521.743319916728</v>
      </c>
      <c r="AE66" s="47">
        <f t="shared" si="25"/>
        <v>48.585935434594717</v>
      </c>
      <c r="AF66" s="49">
        <f t="shared" si="26"/>
        <v>0.65028947435335316</v>
      </c>
      <c r="AG66" s="47">
        <f>IF(ISBLANK($D66),"",S66*_xlfn.XLOOKUP(Q66,DATA!$B$24:$B$25,DATA!$C$24:$C$25,"error",0,1)/1000)</f>
        <v>22.709909304136545</v>
      </c>
      <c r="AH66" s="47">
        <f>IF(ISBLANK($D66),"",V66*_xlfn.XLOOKUP(Q66,DATA!$B$24:$B$25,DATA!$C$24:$C$25,"error",0,1)/1000)</f>
        <v>8.4562579278336738</v>
      </c>
      <c r="AI66" s="47">
        <f>IF(ISBLANK($D66),"",X66*_xlfn.XLOOKUP(Q66,DATA!$B$24:$B$25,DATA!$C$24:$C$25,"error",0,1)/1000)</f>
        <v>4.6586170688643502</v>
      </c>
      <c r="AJ66" s="47">
        <f>IF(ISBLANK($D66),"",Z66*_xlfn.XLOOKUP(Q66,DATA!$B$24:$B$25,DATA!$C$24:$C$25,"error",0,1)/1000)</f>
        <v>1.6531399873012529</v>
      </c>
      <c r="AK66" s="47">
        <f>IF(ISBLANK($D66),"",AB66*_xlfn.XLOOKUP(Q66,DATA!$B$24:$B$25,DATA!$C$24:$C$25,"error",0,1)/1000)</f>
        <v>0</v>
      </c>
      <c r="AL66" s="47">
        <f t="shared" si="5"/>
        <v>14.768014983999278</v>
      </c>
      <c r="AM66" s="47">
        <f t="shared" si="6"/>
        <v>7.9418943201372674</v>
      </c>
      <c r="AN66" s="47">
        <f t="shared" si="27"/>
        <v>1.5346017308863642</v>
      </c>
      <c r="AO66" s="47">
        <f t="shared" si="28"/>
        <v>0.57142403692961363</v>
      </c>
      <c r="AP66" s="47">
        <f t="shared" si="29"/>
        <v>0.31480186563817764</v>
      </c>
      <c r="AQ66" s="47">
        <f t="shared" si="30"/>
        <v>0.11170945035204846</v>
      </c>
      <c r="AR66" s="47">
        <f t="shared" si="31"/>
        <v>0</v>
      </c>
      <c r="AS66" s="47">
        <f t="shared" si="32"/>
        <v>0.9979353529198397</v>
      </c>
      <c r="AT66" s="47">
        <f t="shared" si="33"/>
        <v>0.5366663779665245</v>
      </c>
      <c r="AU66" s="47">
        <f t="shared" si="34"/>
        <v>8.3461520021799546E-2</v>
      </c>
      <c r="AV66" s="47">
        <f t="shared" si="35"/>
        <v>3.1077717259964444E-2</v>
      </c>
      <c r="AW66" s="47">
        <f t="shared" si="36"/>
        <v>1.7120951764263433E-2</v>
      </c>
      <c r="AX66" s="47">
        <f t="shared" si="37"/>
        <v>6.0754789594800133E-3</v>
      </c>
      <c r="AY66" s="47">
        <f t="shared" si="38"/>
        <v>0</v>
      </c>
      <c r="AZ66" s="47">
        <f t="shared" si="39"/>
        <v>5.4274147983707895E-2</v>
      </c>
      <c r="BA66" s="47">
        <f t="shared" si="40"/>
        <v>2.9187372038091651E-2</v>
      </c>
      <c r="BB66" s="23">
        <f>IF(V66&gt;0,J66*DATA!$C$4,0)</f>
        <v>51109.5</v>
      </c>
      <c r="BC66" s="23">
        <f>IF(X66&gt;0,N66*_xlfn.XLOOKUP(Budapest!O66,DATA!$B$5:$B$6,DATA!$C$5:$C$6,"error",0,1),0)</f>
        <v>12567.648000000001</v>
      </c>
      <c r="BD66" s="23">
        <f>IF(Z66&gt;0,(L66-M66)*DATA!$C$7,"0,00 ")</f>
        <v>16650.000000000004</v>
      </c>
      <c r="BE66" s="23">
        <f>IF(G66="basement",D66*DATA!$C$8,IF(G66="ground",0,"error"))</f>
        <v>0</v>
      </c>
      <c r="BF66" s="23">
        <f t="shared" si="41"/>
        <v>80327.148000000001</v>
      </c>
      <c r="BG66" s="23">
        <v>1.48</v>
      </c>
      <c r="BH66" s="23">
        <v>2.4994956772334294</v>
      </c>
      <c r="BI66" s="23">
        <f t="shared" si="42"/>
        <v>0.56999999999999995</v>
      </c>
      <c r="BJ66" s="23">
        <v>2.33</v>
      </c>
      <c r="BK66" s="23">
        <f t="shared" si="43"/>
        <v>0.21630769230769231</v>
      </c>
      <c r="BL66" s="23">
        <f t="shared" si="44"/>
        <v>0.23928112965340181</v>
      </c>
      <c r="BM66" s="5">
        <v>1.1000000000000001</v>
      </c>
      <c r="BN66" s="5">
        <f t="shared" si="45"/>
        <v>0.56999999999999995</v>
      </c>
      <c r="BO66" s="50"/>
      <c r="BP66" s="48">
        <f t="shared" si="7"/>
        <v>3685.8999999999996</v>
      </c>
      <c r="BQ66" s="51">
        <f t="shared" si="8"/>
        <v>4</v>
      </c>
      <c r="BR66" s="47">
        <f t="shared" si="46"/>
        <v>1179.4879999999998</v>
      </c>
      <c r="BS66" s="46">
        <f t="shared" si="9"/>
        <v>14.5</v>
      </c>
      <c r="BT66" s="46">
        <f t="shared" si="47"/>
        <v>2948.72</v>
      </c>
      <c r="BU66" s="46">
        <f t="shared" si="10"/>
        <v>98.06728221500002</v>
      </c>
      <c r="BV66" s="46">
        <f t="shared" si="11"/>
        <v>61.550965853461541</v>
      </c>
      <c r="BW66" s="46">
        <f t="shared" si="12"/>
        <v>77.950164673684213</v>
      </c>
      <c r="BX66" s="46">
        <f t="shared" si="13"/>
        <v>90.928594715000017</v>
      </c>
      <c r="BY66" s="46">
        <f t="shared" si="14"/>
        <v>98.06728221500002</v>
      </c>
      <c r="BZ66" s="46">
        <f t="shared" si="48"/>
        <v>113012.73602456604</v>
      </c>
      <c r="CA66" s="46">
        <f t="shared" si="48"/>
        <v>70931.333049529087</v>
      </c>
      <c r="CB66" s="46">
        <f t="shared" si="48"/>
        <v>89829.769769953695</v>
      </c>
      <c r="CC66" s="46">
        <f t="shared" si="48"/>
        <v>104786.11254956602</v>
      </c>
      <c r="CD66" s="46">
        <f t="shared" si="48"/>
        <v>113012.73602456604</v>
      </c>
    </row>
    <row r="67" spans="1:82" s="52" customFormat="1" ht="15" customHeight="1" x14ac:dyDescent="0.35">
      <c r="A67" s="39">
        <v>64</v>
      </c>
      <c r="B67" s="40" t="s">
        <v>82</v>
      </c>
      <c r="C67" s="40" t="s">
        <v>155</v>
      </c>
      <c r="D67" s="41">
        <v>150</v>
      </c>
      <c r="E67" s="41">
        <f t="shared" si="16"/>
        <v>360</v>
      </c>
      <c r="F67" s="41">
        <v>62</v>
      </c>
      <c r="G67" s="42" t="s">
        <v>84</v>
      </c>
      <c r="H67" s="43">
        <v>3</v>
      </c>
      <c r="I67" s="44">
        <v>11.25</v>
      </c>
      <c r="J67" s="41">
        <f t="shared" si="17"/>
        <v>585.9</v>
      </c>
      <c r="K67" s="42" t="s">
        <v>85</v>
      </c>
      <c r="L67" s="44">
        <v>111.6</v>
      </c>
      <c r="M67" s="44">
        <v>111.6</v>
      </c>
      <c r="N67" s="41">
        <v>154.5</v>
      </c>
      <c r="O67" s="45" t="s">
        <v>86</v>
      </c>
      <c r="P67" s="45" t="s">
        <v>97</v>
      </c>
      <c r="Q67" s="45" t="s">
        <v>87</v>
      </c>
      <c r="R67" s="45" t="s">
        <v>88</v>
      </c>
      <c r="S67" s="46">
        <f t="shared" si="18"/>
        <v>53914.703837400004</v>
      </c>
      <c r="T67" s="46">
        <f t="shared" si="0"/>
        <v>149.76306621500001</v>
      </c>
      <c r="U67" s="47">
        <f t="shared" si="19"/>
        <v>22558.358926966157</v>
      </c>
      <c r="V67" s="47">
        <f t="shared" si="1"/>
        <v>31356.344910433847</v>
      </c>
      <c r="W67" s="47">
        <f t="shared" si="20"/>
        <v>53263.97082823563</v>
      </c>
      <c r="X67" s="47">
        <f t="shared" si="2"/>
        <v>650.73300916437438</v>
      </c>
      <c r="Y67" s="48">
        <f t="shared" si="21"/>
        <v>53914.703837400004</v>
      </c>
      <c r="Z67" s="47">
        <f t="shared" si="3"/>
        <v>0</v>
      </c>
      <c r="AA67" s="48">
        <f t="shared" si="22"/>
        <v>53914.703837400004</v>
      </c>
      <c r="AB67" s="47">
        <f t="shared" si="4"/>
        <v>0</v>
      </c>
      <c r="AC67" s="47">
        <f t="shared" si="23"/>
        <v>32007.077919598221</v>
      </c>
      <c r="AD67" s="47">
        <f t="shared" si="24"/>
        <v>21907.625917801783</v>
      </c>
      <c r="AE67" s="47">
        <f t="shared" si="25"/>
        <v>60.854516438338287</v>
      </c>
      <c r="AF67" s="49">
        <f t="shared" si="26"/>
        <v>0.59366138810903157</v>
      </c>
      <c r="AG67" s="47">
        <f>IF(ISBLANK($D67),"",S67*_xlfn.XLOOKUP(Q67,DATA!$B$24:$B$25,DATA!$C$24:$C$25,"error",0,1)/1000)</f>
        <v>10.83415973612553</v>
      </c>
      <c r="AH67" s="47">
        <f>IF(ISBLANK($D67),"",V67*_xlfn.XLOOKUP(Q67,DATA!$B$24:$B$25,DATA!$C$24:$C$25,"error",0,1)/1000)</f>
        <v>6.301057509751681</v>
      </c>
      <c r="AI67" s="47">
        <f>IF(ISBLANK($D67),"",X67*_xlfn.XLOOKUP(Q67,DATA!$B$24:$B$25,DATA!$C$24:$C$25,"error",0,1)/1000)</f>
        <v>0.13076479819158104</v>
      </c>
      <c r="AJ67" s="47">
        <f>IF(ISBLANK($D67),"",Z67*_xlfn.XLOOKUP(Q67,DATA!$B$24:$B$25,DATA!$C$24:$C$25,"error",0,1)/1000)</f>
        <v>0</v>
      </c>
      <c r="AK67" s="47">
        <f>IF(ISBLANK($D67),"",AB67*_xlfn.XLOOKUP(Q67,DATA!$B$24:$B$25,DATA!$C$24:$C$25,"error",0,1)/1000)</f>
        <v>0</v>
      </c>
      <c r="AL67" s="47">
        <f t="shared" si="5"/>
        <v>6.4318223079432624</v>
      </c>
      <c r="AM67" s="47">
        <f t="shared" si="6"/>
        <v>4.4023374281822676</v>
      </c>
      <c r="AN67" s="47">
        <f t="shared" si="27"/>
        <v>0.73210861659976756</v>
      </c>
      <c r="AO67" s="47">
        <f t="shared" si="28"/>
        <v>0.42578830374801019</v>
      </c>
      <c r="AP67" s="47">
        <f t="shared" si="29"/>
        <v>8.8363138291906139E-3</v>
      </c>
      <c r="AQ67" s="47">
        <f t="shared" si="30"/>
        <v>0</v>
      </c>
      <c r="AR67" s="47">
        <f t="shared" si="31"/>
        <v>0</v>
      </c>
      <c r="AS67" s="47">
        <f t="shared" si="32"/>
        <v>0.43462461757720083</v>
      </c>
      <c r="AT67" s="47">
        <f t="shared" si="33"/>
        <v>0.29748399902256673</v>
      </c>
      <c r="AU67" s="47">
        <f t="shared" si="34"/>
        <v>3.981677899397474E-2</v>
      </c>
      <c r="AV67" s="47">
        <f t="shared" si="35"/>
        <v>2.315710866413984E-2</v>
      </c>
      <c r="AW67" s="47">
        <f t="shared" si="36"/>
        <v>4.8057562345373592E-4</v>
      </c>
      <c r="AX67" s="47">
        <f t="shared" si="37"/>
        <v>0</v>
      </c>
      <c r="AY67" s="47">
        <f t="shared" si="38"/>
        <v>0</v>
      </c>
      <c r="AZ67" s="47">
        <f t="shared" si="39"/>
        <v>2.3637684287593577E-2</v>
      </c>
      <c r="BA67" s="47">
        <f t="shared" si="40"/>
        <v>1.6179094706381163E-2</v>
      </c>
      <c r="BB67" s="23">
        <f>IF(V67&gt;0,J67*DATA!$C$4,0)</f>
        <v>38083.5</v>
      </c>
      <c r="BC67" s="23">
        <f>IF(X67&gt;0,N67*_xlfn.XLOOKUP(Budapest!O67,DATA!$B$5:$B$6,DATA!$C$5:$C$6,"error",0,1),0)</f>
        <v>7416</v>
      </c>
      <c r="BD67" s="23" t="str">
        <f>IF(Z67&gt;0,(L67-M67)*DATA!$C$7,"0,00 ")</f>
        <v xml:space="preserve">0,00 </v>
      </c>
      <c r="BE67" s="23">
        <f>IF(G67="basement",D67*DATA!$C$8,IF(G67="ground",0,"error"))</f>
        <v>0</v>
      </c>
      <c r="BF67" s="23">
        <f t="shared" si="41"/>
        <v>45499.5</v>
      </c>
      <c r="BG67" s="23">
        <v>1.48</v>
      </c>
      <c r="BH67" s="23">
        <v>1.1000000000000001</v>
      </c>
      <c r="BI67" s="23">
        <f t="shared" si="42"/>
        <v>0.56999999999999995</v>
      </c>
      <c r="BJ67" s="23">
        <v>0.22</v>
      </c>
      <c r="BK67" s="23">
        <f t="shared" si="43"/>
        <v>0.21630769230769231</v>
      </c>
      <c r="BL67" s="23">
        <f t="shared" si="44"/>
        <v>0.12054794520547943</v>
      </c>
      <c r="BM67" s="5">
        <v>1.1000000000000001</v>
      </c>
      <c r="BN67" s="5">
        <f t="shared" si="45"/>
        <v>0.56999999999999995</v>
      </c>
      <c r="BO67" s="50"/>
      <c r="BP67" s="48">
        <f t="shared" si="7"/>
        <v>1687.5</v>
      </c>
      <c r="BQ67" s="51">
        <f t="shared" si="8"/>
        <v>3</v>
      </c>
      <c r="BR67" s="47">
        <f t="shared" si="46"/>
        <v>540</v>
      </c>
      <c r="BS67" s="46">
        <f t="shared" si="9"/>
        <v>11.25</v>
      </c>
      <c r="BT67" s="46">
        <f t="shared" si="47"/>
        <v>1282.5</v>
      </c>
      <c r="BU67" s="46">
        <f t="shared" si="10"/>
        <v>46.784713500000002</v>
      </c>
      <c r="BV67" s="46">
        <f t="shared" si="11"/>
        <v>19.575111876923078</v>
      </c>
      <c r="BW67" s="46">
        <f t="shared" si="12"/>
        <v>46.220037164383569</v>
      </c>
      <c r="BX67" s="46">
        <f t="shared" si="13"/>
        <v>46.784713500000002</v>
      </c>
      <c r="BY67" s="46">
        <f t="shared" si="14"/>
        <v>46.784713500000002</v>
      </c>
      <c r="BZ67" s="46">
        <f t="shared" si="48"/>
        <v>53914.703837400004</v>
      </c>
      <c r="CA67" s="46">
        <f t="shared" si="48"/>
        <v>22558.358926966157</v>
      </c>
      <c r="CB67" s="46">
        <f t="shared" si="48"/>
        <v>53263.97082823563</v>
      </c>
      <c r="CC67" s="46">
        <f t="shared" si="48"/>
        <v>53914.703837400004</v>
      </c>
      <c r="CD67" s="46">
        <f t="shared" si="48"/>
        <v>53914.703837400004</v>
      </c>
    </row>
    <row r="68" spans="1:82" s="52" customFormat="1" ht="15" customHeight="1" x14ac:dyDescent="0.35">
      <c r="A68" s="39">
        <v>65</v>
      </c>
      <c r="B68" s="40" t="s">
        <v>82</v>
      </c>
      <c r="C68" s="40" t="s">
        <v>156</v>
      </c>
      <c r="D68" s="41">
        <v>134</v>
      </c>
      <c r="E68" s="41">
        <f t="shared" si="16"/>
        <v>107.2</v>
      </c>
      <c r="F68" s="41">
        <v>51</v>
      </c>
      <c r="G68" s="42" t="s">
        <v>84</v>
      </c>
      <c r="H68" s="43">
        <v>1</v>
      </c>
      <c r="I68" s="44">
        <v>4.5</v>
      </c>
      <c r="J68" s="41">
        <f t="shared" si="17"/>
        <v>172.1</v>
      </c>
      <c r="K68" s="42" t="s">
        <v>85</v>
      </c>
      <c r="L68" s="44">
        <v>57.4</v>
      </c>
      <c r="M68" s="44">
        <v>0</v>
      </c>
      <c r="N68" s="41">
        <v>138.02000000000001</v>
      </c>
      <c r="O68" s="45" t="s">
        <v>86</v>
      </c>
      <c r="P68" s="45" t="s">
        <v>85</v>
      </c>
      <c r="Q68" s="45" t="s">
        <v>87</v>
      </c>
      <c r="R68" s="45" t="s">
        <v>88</v>
      </c>
      <c r="S68" s="46">
        <f t="shared" si="18"/>
        <v>36048.118436820005</v>
      </c>
      <c r="T68" s="46">
        <f t="shared" ref="T68:T131" si="49">S68/E68</f>
        <v>336.26976153750002</v>
      </c>
      <c r="U68" s="47">
        <f t="shared" si="19"/>
        <v>26837.626955192311</v>
      </c>
      <c r="V68" s="47">
        <f t="shared" ref="V68:V131" si="50">IF(ISBLANK(D68)," ",S68-U68)</f>
        <v>9210.4914816276942</v>
      </c>
      <c r="W68" s="47">
        <f t="shared" si="20"/>
        <v>23827.357311257259</v>
      </c>
      <c r="X68" s="47">
        <f t="shared" ref="X68:X131" si="51">IF(ISBLANK(D68)," ",S68-W68)</f>
        <v>12220.761125562745</v>
      </c>
      <c r="Y68" s="48">
        <f t="shared" si="21"/>
        <v>31793.990621820005</v>
      </c>
      <c r="Z68" s="47">
        <f t="shared" ref="Z68:Z131" si="52">IF(ISBLANK(D68)," ",S68-Y68)</f>
        <v>4254.1278149999998</v>
      </c>
      <c r="AA68" s="48">
        <f t="shared" si="22"/>
        <v>36048.118436820005</v>
      </c>
      <c r="AB68" s="47">
        <f t="shared" ref="AB68:AB131" si="53">IF(ISBLANK(D68)," ",S68-AA68)</f>
        <v>0</v>
      </c>
      <c r="AC68" s="47">
        <f t="shared" si="23"/>
        <v>25685.380422190439</v>
      </c>
      <c r="AD68" s="47">
        <f t="shared" si="24"/>
        <v>10362.738014629565</v>
      </c>
      <c r="AE68" s="47">
        <f t="shared" si="25"/>
        <v>96.667332226022069</v>
      </c>
      <c r="AF68" s="49">
        <f t="shared" si="26"/>
        <v>0.7125304048034603</v>
      </c>
      <c r="AG68" s="47">
        <f>IF(ISBLANK($D68),"",S68*_xlfn.XLOOKUP(Q68,DATA!$B$24:$B$25,DATA!$C$24:$C$25,"error",0,1)/1000)</f>
        <v>7.2438693998789798</v>
      </c>
      <c r="AH68" s="47">
        <f>IF(ISBLANK($D68),"",V68*_xlfn.XLOOKUP(Q68,DATA!$B$24:$B$25,DATA!$C$24:$C$25,"error",0,1)/1000)</f>
        <v>1.8508482632330849</v>
      </c>
      <c r="AI68" s="47">
        <f>IF(ISBLANK($D68),"",X68*_xlfn.XLOOKUP(Q68,DATA!$B$24:$B$25,DATA!$C$24:$C$25,"error",0,1)/1000)</f>
        <v>2.4557619481818338</v>
      </c>
      <c r="AJ68" s="47">
        <f>IF(ISBLANK($D68),"",Z68*_xlfn.XLOOKUP(Q68,DATA!$B$24:$B$25,DATA!$C$24:$C$25,"error",0,1)/1000)</f>
        <v>0.85486698442424991</v>
      </c>
      <c r="AK68" s="47">
        <f>IF(ISBLANK($D68),"",AB68*_xlfn.XLOOKUP(Q68,DATA!$B$24:$B$25,DATA!$C$24:$C$25,"error",0,1)/1000)</f>
        <v>0</v>
      </c>
      <c r="AL68" s="47">
        <f t="shared" ref="AL68:AL131" si="54">SUM(AH68:AK68)</f>
        <v>5.1614771958391685</v>
      </c>
      <c r="AM68" s="47">
        <f t="shared" ref="AM68:AM131" si="55">IF(ISBLANK($D68),"",AG68-AL68)</f>
        <v>2.0823922040398113</v>
      </c>
      <c r="AN68" s="47">
        <f t="shared" si="27"/>
        <v>0.48949797070938633</v>
      </c>
      <c r="AO68" s="47">
        <f t="shared" si="28"/>
        <v>0.12506940958360227</v>
      </c>
      <c r="AP68" s="47">
        <f t="shared" si="29"/>
        <v>0.16594590871564022</v>
      </c>
      <c r="AQ68" s="47">
        <f t="shared" si="30"/>
        <v>5.7766868920788923E-2</v>
      </c>
      <c r="AR68" s="47">
        <f t="shared" si="31"/>
        <v>0</v>
      </c>
      <c r="AS68" s="47">
        <f t="shared" si="32"/>
        <v>0.3487821872200314</v>
      </c>
      <c r="AT68" s="47">
        <f t="shared" si="33"/>
        <v>0.14071578348935493</v>
      </c>
      <c r="AU68" s="47">
        <f t="shared" si="34"/>
        <v>2.6622050438712113E-2</v>
      </c>
      <c r="AV68" s="47">
        <f t="shared" si="35"/>
        <v>6.8020795376317923E-3</v>
      </c>
      <c r="AW68" s="47">
        <f t="shared" si="36"/>
        <v>9.0252066735298855E-3</v>
      </c>
      <c r="AX68" s="47">
        <f t="shared" si="37"/>
        <v>3.1417341646320009E-3</v>
      </c>
      <c r="AY68" s="47">
        <f t="shared" si="38"/>
        <v>0</v>
      </c>
      <c r="AZ68" s="47">
        <f t="shared" si="39"/>
        <v>1.8969020375793681E-2</v>
      </c>
      <c r="BA68" s="47">
        <f t="shared" si="40"/>
        <v>7.6530300629184325E-3</v>
      </c>
      <c r="BB68" s="23">
        <f>IF(V68&gt;0,J68*DATA!$C$4,0)</f>
        <v>11186.5</v>
      </c>
      <c r="BC68" s="23">
        <f>IF(X68&gt;0,N68*_xlfn.XLOOKUP(Budapest!O68,DATA!$B$5:$B$6,DATA!$C$5:$C$6,"error",0,1),0)</f>
        <v>6624.9600000000009</v>
      </c>
      <c r="BD68" s="23">
        <f>IF(Z68&gt;0,(L68-M68)*DATA!$C$7,"0,00 ")</f>
        <v>8610</v>
      </c>
      <c r="BE68" s="23">
        <f>IF(G68="basement",D68*DATA!$C$8,IF(G68="ground",0,"error"))</f>
        <v>0</v>
      </c>
      <c r="BF68" s="23">
        <f t="shared" si="41"/>
        <v>26421.46</v>
      </c>
      <c r="BG68" s="23">
        <v>1.48</v>
      </c>
      <c r="BH68" s="23">
        <v>2.85</v>
      </c>
      <c r="BI68" s="23">
        <f t="shared" si="42"/>
        <v>0.56999999999999995</v>
      </c>
      <c r="BJ68" s="23">
        <v>2.33</v>
      </c>
      <c r="BK68" s="23">
        <f t="shared" si="43"/>
        <v>0.21630769230769231</v>
      </c>
      <c r="BL68" s="23">
        <f t="shared" si="44"/>
        <v>0.23928112965340181</v>
      </c>
      <c r="BM68" s="5">
        <v>1.1000000000000001</v>
      </c>
      <c r="BN68" s="5">
        <f t="shared" si="45"/>
        <v>0.56999999999999995</v>
      </c>
      <c r="BO68" s="50"/>
      <c r="BP68" s="48">
        <f t="shared" ref="BP68:BP131" si="56">D68*BS68</f>
        <v>603</v>
      </c>
      <c r="BQ68" s="51">
        <f t="shared" ref="BQ68:BQ131" si="57">H68</f>
        <v>1</v>
      </c>
      <c r="BR68" s="47">
        <f t="shared" si="46"/>
        <v>192.96</v>
      </c>
      <c r="BS68" s="46">
        <f t="shared" ref="BS68:BS131" si="58">I68</f>
        <v>4.5</v>
      </c>
      <c r="BT68" s="46">
        <f t="shared" si="47"/>
        <v>458.28000000000003</v>
      </c>
      <c r="BU68" s="46">
        <f t="shared" ref="BU68:BU131" si="59">(($D68*$BI68*($BU$1-$BX$1)+$J68*$BG68*($BU$1-$BW$1)+$L68*$BH68*($BU$1-$BW$1)+$N68*$BJ68*($BU$1-$BV$1))*1.05+$BT68*(5.95))/1000</f>
        <v>31.280908050000001</v>
      </c>
      <c r="BV68" s="46">
        <f t="shared" ref="BV68:BV131" si="60">(($D68*$BI68*($BU$1-$BX$1)+$J68*$BK68*($BU$1-$BW$1)+$L68*$BH68*($BU$1-$BW$1)+$N68*$BJ68*($BU$1-$BV$1))*1.05+$BT68*(5.95))/1000</f>
        <v>23.288464903846155</v>
      </c>
      <c r="BW68" s="46">
        <f t="shared" ref="BW68:BW131" si="61">(($D68*$BI68*($BU$1-$BX$1)+$J68*$BG68*($BU$1-$BW$1)+$L68*$BH68*($BU$1-$BW$1)+$N68*$BL68*($BU$1-$BV$1))*1.05+$BT68*(5.95))/1000</f>
        <v>20.676290620667526</v>
      </c>
      <c r="BX68" s="46">
        <f t="shared" ref="BX68:BX131" si="62">(($D68*$BI68*($BU$1-$BX$1)+$J68*$BG68*($BU$1-$BW$1)+$L68*$BM68*($BU$1-$BW$1)+$N68*$BJ68*($BU$1-$BV$1))*1.05+$BT68*(5.95))/1000</f>
        <v>27.589370550000002</v>
      </c>
      <c r="BY68" s="46">
        <f t="shared" ref="BY68:BY131" si="63">(($D68*$BN68*($BU$1-$BX$1)+$J68*$BG68*($BU$1-$BW$1)+$L68*$BH68*($BU$1-$BW$1)+$N68*$BJ68*($BU$1-$BV$1))*1.05+$BT68*(5.95))/1000</f>
        <v>31.280908050000001</v>
      </c>
      <c r="BZ68" s="46">
        <f t="shared" si="48"/>
        <v>36048.118436820005</v>
      </c>
      <c r="CA68" s="46">
        <f t="shared" si="48"/>
        <v>26837.626955192311</v>
      </c>
      <c r="CB68" s="46">
        <f t="shared" si="48"/>
        <v>23827.357311257259</v>
      </c>
      <c r="CC68" s="46">
        <f t="shared" si="48"/>
        <v>31793.990621820005</v>
      </c>
      <c r="CD68" s="46">
        <f t="shared" si="48"/>
        <v>36048.118436820005</v>
      </c>
    </row>
    <row r="69" spans="1:82" s="52" customFormat="1" ht="15" customHeight="1" x14ac:dyDescent="0.35">
      <c r="A69" s="39">
        <v>66</v>
      </c>
      <c r="B69" s="40" t="s">
        <v>82</v>
      </c>
      <c r="C69" s="40" t="s">
        <v>157</v>
      </c>
      <c r="D69" s="41">
        <v>57.7</v>
      </c>
      <c r="E69" s="41">
        <f t="shared" ref="E69:E132" si="64">0.8*D69*H69</f>
        <v>46.160000000000004</v>
      </c>
      <c r="F69" s="41">
        <v>31</v>
      </c>
      <c r="G69" s="42" t="s">
        <v>90</v>
      </c>
      <c r="H69" s="43">
        <v>1</v>
      </c>
      <c r="I69" s="44">
        <v>4.5</v>
      </c>
      <c r="J69" s="41">
        <f t="shared" ref="J69:J132" si="65">F69*I69-L69</f>
        <v>110.2</v>
      </c>
      <c r="K69" s="42" t="s">
        <v>85</v>
      </c>
      <c r="L69" s="44">
        <v>29.3</v>
      </c>
      <c r="M69" s="44">
        <v>0</v>
      </c>
      <c r="N69" s="41">
        <v>59.431000000000004</v>
      </c>
      <c r="O69" s="45" t="s">
        <v>86</v>
      </c>
      <c r="P69" s="45" t="s">
        <v>85</v>
      </c>
      <c r="Q69" s="45" t="s">
        <v>87</v>
      </c>
      <c r="R69" s="45" t="s">
        <v>88</v>
      </c>
      <c r="S69" s="46">
        <f t="shared" ref="S69:S132" si="66">BZ69</f>
        <v>18670.153692981006</v>
      </c>
      <c r="T69" s="46">
        <f t="shared" si="49"/>
        <v>404.46606787220549</v>
      </c>
      <c r="U69" s="47">
        <f t="shared" ref="U69:U132" si="67">CA69</f>
        <v>12772.442122525619</v>
      </c>
      <c r="V69" s="47">
        <f t="shared" si="50"/>
        <v>5897.7115704553871</v>
      </c>
      <c r="W69" s="47">
        <f t="shared" ref="W69:W132" si="68">CB69</f>
        <v>13407.930432197641</v>
      </c>
      <c r="X69" s="47">
        <f t="shared" si="51"/>
        <v>5262.2232607833648</v>
      </c>
      <c r="Y69" s="48">
        <f t="shared" ref="Y69:Y132" si="69">CC69</f>
        <v>16498.621550481002</v>
      </c>
      <c r="Z69" s="47">
        <f t="shared" si="52"/>
        <v>2171.5321425000038</v>
      </c>
      <c r="AA69" s="48">
        <f t="shared" ref="AA69:AA132" si="70">CD69</f>
        <v>18137.519235524484</v>
      </c>
      <c r="AB69" s="47">
        <f t="shared" si="53"/>
        <v>532.6344574565228</v>
      </c>
      <c r="AC69" s="47">
        <f t="shared" ref="AC69:AC132" si="71">V69+X69+Z69+AB69</f>
        <v>13864.101431195279</v>
      </c>
      <c r="AD69" s="47">
        <f t="shared" ref="AD69:AD132" si="72">IF(ISBLANK(D69)," ",S69-AC69)</f>
        <v>4806.0522617857278</v>
      </c>
      <c r="AE69" s="47">
        <f t="shared" ref="AE69:AE132" si="73">AD69/E69</f>
        <v>104.1172500386856</v>
      </c>
      <c r="AF69" s="49">
        <f t="shared" ref="AF69:AF132" si="74">1-AD69/S69</f>
        <v>0.7425810016983122</v>
      </c>
      <c r="AG69" s="47">
        <f>IF(ISBLANK($D69),"",S69*_xlfn.XLOOKUP(Q69,DATA!$B$24:$B$25,DATA!$C$24:$C$25,"error",0,1)/1000)</f>
        <v>3.7517673846045332</v>
      </c>
      <c r="AH69" s="47">
        <f>IF(ISBLANK($D69),"",V69*_xlfn.XLOOKUP(Q69,DATA!$B$24:$B$25,DATA!$C$24:$C$25,"error",0,1)/1000)</f>
        <v>1.18514514008301</v>
      </c>
      <c r="AI69" s="47">
        <f>IF(ISBLANK($D69),"",X69*_xlfn.XLOOKUP(Q69,DATA!$B$24:$B$25,DATA!$C$24:$C$25,"error",0,1)/1000)</f>
        <v>1.0574437642544172</v>
      </c>
      <c r="AJ69" s="47">
        <f>IF(ISBLANK($D69),"",Z69*_xlfn.XLOOKUP(Q69,DATA!$B$24:$B$25,DATA!$C$24:$C$25,"error",0,1)/1000)</f>
        <v>0.43636938403537573</v>
      </c>
      <c r="AK69" s="47">
        <f>IF(ISBLANK($D69),"",AB69*_xlfn.XLOOKUP(Q69,DATA!$B$24:$B$25,DATA!$C$24:$C$25,"error",0,1)/1000)</f>
        <v>0.10703289422588826</v>
      </c>
      <c r="AL69" s="47">
        <f t="shared" si="54"/>
        <v>2.7859911825986909</v>
      </c>
      <c r="AM69" s="47">
        <f t="shared" si="55"/>
        <v>0.96577620200584224</v>
      </c>
      <c r="AN69" s="47">
        <f t="shared" ref="AN69:AN132" si="75">IF(ISBLANK($D69),"",$S69*0.0135790158248428/1000)</f>
        <v>0.25352231244923634</v>
      </c>
      <c r="AO69" s="47">
        <f t="shared" ref="AO69:AO132" si="76">IF(ISBLANK($D69),"",$V69*0.0135790158248428/1000)</f>
        <v>8.0085118745572184E-2</v>
      </c>
      <c r="AP69" s="47">
        <f t="shared" ref="AP69:AP132" si="77">IF(ISBLANK($D69),"",$X69*0.0135790158248428/1000)</f>
        <v>7.1455812932033194E-2</v>
      </c>
      <c r="AQ69" s="47">
        <f t="shared" ref="AQ69:AQ132" si="78">IF(ISBLANK($D69),"",$Z69*0.0135790158248428/1000)</f>
        <v>2.9487269327162342E-2</v>
      </c>
      <c r="AR69" s="47">
        <f t="shared" ref="AR69:AR132" si="79">IF(ISBLANK($D69),"",$AB69*0.0135790158248428/1000)</f>
        <v>7.2326517266586825E-3</v>
      </c>
      <c r="AS69" s="47">
        <f t="shared" ref="AS69:AS132" si="80">IF(ISBLANK($D69),"",$AC69*0.0135790158248428/1000)</f>
        <v>0.1882608527314264</v>
      </c>
      <c r="AT69" s="47">
        <f t="shared" ref="AT69:AT132" si="81">IF(ISBLANK($D69),"",AN69-AS69)</f>
        <v>6.5261459717809944E-2</v>
      </c>
      <c r="AU69" s="47">
        <f t="shared" ref="AU69:AU132" si="82">IF(ISBLANK($D69),"",$S69*0.000738514285714286/1000)</f>
        <v>1.3788175218747806E-2</v>
      </c>
      <c r="AV69" s="47">
        <f t="shared" ref="AV69:AV132" si="83">IF(ISBLANK($D69),"",$V69*0.000738514285714286/1000)</f>
        <v>4.3555442478037405E-3</v>
      </c>
      <c r="AW69" s="47">
        <f t="shared" ref="AW69:AW132" si="84">IF(ISBLANK($D69),"",$X69*0.000738514285714286/1000)</f>
        <v>3.8862270527065274E-3</v>
      </c>
      <c r="AX69" s="47">
        <f t="shared" ref="AX69:AX132" si="85">IF(ISBLANK($D69),"",$Z69*0.000738514285714286/1000)</f>
        <v>1.6037075091240034E-3</v>
      </c>
      <c r="AY69" s="47">
        <f t="shared" ref="AY69:AY132" si="86">IF(ISBLANK($D69),"",$AB69*0.000738514285714286/1000)</f>
        <v>3.9335815589532021E-4</v>
      </c>
      <c r="AZ69" s="47">
        <f t="shared" ref="AZ69:AZ132" si="87">IF(ISBLANK($D69),"",$AC69*0.000738514285714286/1000)</f>
        <v>1.0238836965529591E-2</v>
      </c>
      <c r="BA69" s="47">
        <f t="shared" ref="BA69:BA132" si="88">IF(ISBLANK($D69),"",AU69-AZ69)</f>
        <v>3.5493382532182146E-3</v>
      </c>
      <c r="BB69" s="23">
        <f>IF(V69&gt;0,J69*DATA!$C$4,0)</f>
        <v>7163</v>
      </c>
      <c r="BC69" s="23">
        <f>IF(X69&gt;0,N69*_xlfn.XLOOKUP(Budapest!O69,DATA!$B$5:$B$6,DATA!$C$5:$C$6,"error",0,1),0)</f>
        <v>2852.6880000000001</v>
      </c>
      <c r="BD69" s="23">
        <f>IF(Z69&gt;0,(L69-M69)*DATA!$C$7,"0,00 ")</f>
        <v>4395</v>
      </c>
      <c r="BE69" s="23">
        <f>IF(G69="basement",D69*DATA!$C$8,IF(G69="ground",0,"error"))</f>
        <v>2308</v>
      </c>
      <c r="BF69" s="23">
        <f t="shared" ref="BF69:BF132" si="89">BB69+BC69+BD69+BE69</f>
        <v>16718.688000000002</v>
      </c>
      <c r="BG69" s="23">
        <v>1.48</v>
      </c>
      <c r="BH69" s="23">
        <v>2.85</v>
      </c>
      <c r="BI69" s="23">
        <f t="shared" ref="BI69:BI132" si="90">IF(G69="ground",0.57,IF(G69="basement",0.85,"error"))</f>
        <v>0.85</v>
      </c>
      <c r="BJ69" s="23">
        <v>2.33</v>
      </c>
      <c r="BK69" s="23">
        <f t="shared" ref="BK69:BK132" si="91">IF(K69="N",1/((1/BG69)+0.15/0.038),BG69)</f>
        <v>0.21630769230769231</v>
      </c>
      <c r="BL69" s="23">
        <f t="shared" ref="BL69:BL132" si="92">IF(O69="sloped",1/(1/BJ69+0.15/0.04),IF(O69="flat",1/(1/BJ69+0.15/0.034),"error"))</f>
        <v>0.23928112965340181</v>
      </c>
      <c r="BM69" s="5">
        <v>1.1000000000000001</v>
      </c>
      <c r="BN69" s="5">
        <f t="shared" ref="BN69:BN132" si="93">IF(BI69=0.85,1/(1/BI69+0.05/0.038),BI69)</f>
        <v>0.40124223602484466</v>
      </c>
      <c r="BO69" s="50"/>
      <c r="BP69" s="48">
        <f t="shared" si="56"/>
        <v>259.65000000000003</v>
      </c>
      <c r="BQ69" s="51">
        <f t="shared" si="57"/>
        <v>1</v>
      </c>
      <c r="BR69" s="47">
        <f t="shared" ref="BR69:BR132" si="94">0.32*BP69</f>
        <v>83.088000000000008</v>
      </c>
      <c r="BS69" s="46">
        <f t="shared" si="58"/>
        <v>4.5</v>
      </c>
      <c r="BT69" s="46">
        <f t="shared" ref="BT69:BT132" si="95">IF(BQ69&lt;=3,0.76*BP69,0.8*BP69)</f>
        <v>197.33400000000003</v>
      </c>
      <c r="BU69" s="46">
        <f t="shared" si="59"/>
        <v>16.201105252500003</v>
      </c>
      <c r="BV69" s="46">
        <f t="shared" si="60"/>
        <v>11.083340960192309</v>
      </c>
      <c r="BW69" s="46">
        <f t="shared" si="61"/>
        <v>11.634788643003853</v>
      </c>
      <c r="BX69" s="46">
        <f t="shared" si="62"/>
        <v>14.316749002500002</v>
      </c>
      <c r="BY69" s="46">
        <f t="shared" si="63"/>
        <v>15.738909437282613</v>
      </c>
      <c r="BZ69" s="46">
        <f t="shared" si="48"/>
        <v>18670.153692981006</v>
      </c>
      <c r="CA69" s="46">
        <f t="shared" si="48"/>
        <v>12772.442122525619</v>
      </c>
      <c r="CB69" s="46">
        <f t="shared" si="48"/>
        <v>13407.930432197641</v>
      </c>
      <c r="CC69" s="46">
        <f t="shared" si="48"/>
        <v>16498.621550481002</v>
      </c>
      <c r="CD69" s="46">
        <f t="shared" si="48"/>
        <v>18137.519235524484</v>
      </c>
    </row>
    <row r="70" spans="1:82" s="52" customFormat="1" ht="15" customHeight="1" x14ac:dyDescent="0.35">
      <c r="A70" s="39">
        <v>67</v>
      </c>
      <c r="B70" s="40" t="s">
        <v>82</v>
      </c>
      <c r="C70" s="40" t="s">
        <v>158</v>
      </c>
      <c r="D70" s="41">
        <v>123.2</v>
      </c>
      <c r="E70" s="41">
        <f t="shared" si="64"/>
        <v>98.56</v>
      </c>
      <c r="F70" s="41">
        <v>44.4</v>
      </c>
      <c r="G70" s="42" t="s">
        <v>90</v>
      </c>
      <c r="H70" s="43">
        <v>1</v>
      </c>
      <c r="I70" s="44">
        <v>4.5</v>
      </c>
      <c r="J70" s="41">
        <f t="shared" si="65"/>
        <v>159.89999999999998</v>
      </c>
      <c r="K70" s="42" t="s">
        <v>85</v>
      </c>
      <c r="L70" s="44">
        <v>39.9</v>
      </c>
      <c r="M70" s="44">
        <v>0</v>
      </c>
      <c r="N70" s="41">
        <v>126.896</v>
      </c>
      <c r="O70" s="45" t="s">
        <v>86</v>
      </c>
      <c r="P70" s="45" t="s">
        <v>85</v>
      </c>
      <c r="Q70" s="45" t="s">
        <v>87</v>
      </c>
      <c r="R70" s="45" t="s">
        <v>88</v>
      </c>
      <c r="S70" s="46">
        <f t="shared" si="66"/>
        <v>32403.210039395999</v>
      </c>
      <c r="T70" s="46">
        <f t="shared" si="49"/>
        <v>328.76633562698862</v>
      </c>
      <c r="U70" s="47">
        <f t="shared" si="67"/>
        <v>23845.641254316004</v>
      </c>
      <c r="V70" s="47">
        <f t="shared" si="50"/>
        <v>8557.568785079995</v>
      </c>
      <c r="W70" s="47">
        <f t="shared" si="68"/>
        <v>21167.405780669651</v>
      </c>
      <c r="X70" s="47">
        <f t="shared" si="51"/>
        <v>11235.804258726348</v>
      </c>
      <c r="Y70" s="48">
        <f t="shared" si="69"/>
        <v>29446.072411896002</v>
      </c>
      <c r="Z70" s="47">
        <f t="shared" si="52"/>
        <v>2957.1376274999966</v>
      </c>
      <c r="AA70" s="48">
        <f t="shared" si="70"/>
        <v>31265.938546178608</v>
      </c>
      <c r="AB70" s="47">
        <f t="shared" si="53"/>
        <v>1137.2714932173913</v>
      </c>
      <c r="AC70" s="47">
        <f t="shared" si="71"/>
        <v>23887.782164523731</v>
      </c>
      <c r="AD70" s="47">
        <f t="shared" si="72"/>
        <v>8515.4278748722681</v>
      </c>
      <c r="AE70" s="47">
        <f t="shared" si="73"/>
        <v>86.398415938233242</v>
      </c>
      <c r="AF70" s="49">
        <f t="shared" si="74"/>
        <v>0.73720418858134229</v>
      </c>
      <c r="AG70" s="47">
        <f>IF(ISBLANK($D70),"",S70*_xlfn.XLOOKUP(Q70,DATA!$B$24:$B$25,DATA!$C$24:$C$25,"error",0,1)/1000)</f>
        <v>6.5114250574166253</v>
      </c>
      <c r="AH70" s="47">
        <f>IF(ISBLANK($D70),"",V70*_xlfn.XLOOKUP(Q70,DATA!$B$24:$B$25,DATA!$C$24:$C$25,"error",0,1)/1000)</f>
        <v>1.719643447361825</v>
      </c>
      <c r="AI70" s="47">
        <f>IF(ISBLANK($D70),"",X70*_xlfn.XLOOKUP(Q70,DATA!$B$24:$B$25,DATA!$C$24:$C$25,"error",0,1)/1000)</f>
        <v>2.2578348657910596</v>
      </c>
      <c r="AJ70" s="47">
        <f>IF(ISBLANK($D70),"",Z70*_xlfn.XLOOKUP(Q70,DATA!$B$24:$B$25,DATA!$C$24:$C$25,"error",0,1)/1000)</f>
        <v>0.59423680624612429</v>
      </c>
      <c r="AK70" s="47">
        <f>IF(ISBLANK($D70),"",AB70*_xlfn.XLOOKUP(Q70,DATA!$B$24:$B$25,DATA!$C$24:$C$25,"error",0,1)/1000)</f>
        <v>0.22853470656203476</v>
      </c>
      <c r="AL70" s="47">
        <f t="shared" si="54"/>
        <v>4.8002498259610435</v>
      </c>
      <c r="AM70" s="47">
        <f t="shared" si="55"/>
        <v>1.7111752314555817</v>
      </c>
      <c r="AN70" s="47">
        <f t="shared" si="75"/>
        <v>0.44000370190066335</v>
      </c>
      <c r="AO70" s="47">
        <f t="shared" si="76"/>
        <v>0.11620336195478202</v>
      </c>
      <c r="AP70" s="47">
        <f t="shared" si="77"/>
        <v>0.1525711638340812</v>
      </c>
      <c r="AQ70" s="47">
        <f t="shared" si="78"/>
        <v>4.0155018640060547E-2</v>
      </c>
      <c r="AR70" s="47">
        <f t="shared" si="79"/>
        <v>1.5443027603541557E-2</v>
      </c>
      <c r="AS70" s="47">
        <f t="shared" si="80"/>
        <v>0.32437257203246533</v>
      </c>
      <c r="AT70" s="47">
        <f t="shared" si="81"/>
        <v>0.11563112986819801</v>
      </c>
      <c r="AU70" s="47">
        <f t="shared" si="82"/>
        <v>2.3930233517094519E-2</v>
      </c>
      <c r="AV70" s="47">
        <f t="shared" si="83"/>
        <v>6.3198867987642234E-3</v>
      </c>
      <c r="AW70" s="47">
        <f t="shared" si="84"/>
        <v>8.2978019565588205E-3</v>
      </c>
      <c r="AX70" s="47">
        <f t="shared" si="85"/>
        <v>2.1838883827319982E-3</v>
      </c>
      <c r="AY70" s="47">
        <f t="shared" si="86"/>
        <v>8.3989124447666119E-4</v>
      </c>
      <c r="AZ70" s="47">
        <f t="shared" si="87"/>
        <v>1.7641468382531705E-2</v>
      </c>
      <c r="BA70" s="47">
        <f t="shared" si="88"/>
        <v>6.288765134562814E-3</v>
      </c>
      <c r="BB70" s="23">
        <f>IF(V70&gt;0,J70*DATA!$C$4,0)</f>
        <v>10393.499999999998</v>
      </c>
      <c r="BC70" s="23">
        <f>IF(X70&gt;0,N70*_xlfn.XLOOKUP(Budapest!O70,DATA!$B$5:$B$6,DATA!$C$5:$C$6,"error",0,1),0)</f>
        <v>6091.0079999999998</v>
      </c>
      <c r="BD70" s="23">
        <f>IF(Z70&gt;0,(L70-M70)*DATA!$C$7,"0,00 ")</f>
        <v>5985</v>
      </c>
      <c r="BE70" s="23">
        <f>IF(G70="basement",D70*DATA!$C$8,IF(G70="ground",0,"error"))</f>
        <v>4928</v>
      </c>
      <c r="BF70" s="23">
        <f t="shared" si="89"/>
        <v>27397.507999999998</v>
      </c>
      <c r="BG70" s="23">
        <v>1.48</v>
      </c>
      <c r="BH70" s="23">
        <v>2.85</v>
      </c>
      <c r="BI70" s="23">
        <f t="shared" si="90"/>
        <v>0.85</v>
      </c>
      <c r="BJ70" s="23">
        <v>2.33</v>
      </c>
      <c r="BK70" s="23">
        <f t="shared" si="91"/>
        <v>0.21630769230769231</v>
      </c>
      <c r="BL70" s="23">
        <f t="shared" si="92"/>
        <v>0.23928112965340181</v>
      </c>
      <c r="BM70" s="5">
        <v>1.1000000000000001</v>
      </c>
      <c r="BN70" s="5">
        <f t="shared" si="93"/>
        <v>0.40124223602484466</v>
      </c>
      <c r="BO70" s="50"/>
      <c r="BP70" s="48">
        <f t="shared" si="56"/>
        <v>554.4</v>
      </c>
      <c r="BQ70" s="51">
        <f t="shared" si="57"/>
        <v>1</v>
      </c>
      <c r="BR70" s="47">
        <f t="shared" si="94"/>
        <v>177.40799999999999</v>
      </c>
      <c r="BS70" s="46">
        <f t="shared" si="58"/>
        <v>4.5</v>
      </c>
      <c r="BT70" s="46">
        <f t="shared" si="95"/>
        <v>421.34399999999999</v>
      </c>
      <c r="BU70" s="46">
        <f t="shared" si="59"/>
        <v>28.118023289999996</v>
      </c>
      <c r="BV70" s="46">
        <f t="shared" si="60"/>
        <v>20.692156590000003</v>
      </c>
      <c r="BW70" s="46">
        <f t="shared" si="61"/>
        <v>18.368106369897301</v>
      </c>
      <c r="BX70" s="46">
        <f t="shared" si="62"/>
        <v>25.551954540000001</v>
      </c>
      <c r="BY70" s="46">
        <f t="shared" si="63"/>
        <v>27.131151116086954</v>
      </c>
      <c r="BZ70" s="46">
        <f t="shared" si="48"/>
        <v>32403.210039395999</v>
      </c>
      <c r="CA70" s="46">
        <f t="shared" si="48"/>
        <v>23845.641254316004</v>
      </c>
      <c r="CB70" s="46">
        <f t="shared" si="48"/>
        <v>21167.405780669651</v>
      </c>
      <c r="CC70" s="46">
        <f t="shared" si="48"/>
        <v>29446.072411896002</v>
      </c>
      <c r="CD70" s="46">
        <f t="shared" si="48"/>
        <v>31265.938546178608</v>
      </c>
    </row>
    <row r="71" spans="1:82" s="52" customFormat="1" ht="15" customHeight="1" x14ac:dyDescent="0.35">
      <c r="A71" s="39">
        <v>68</v>
      </c>
      <c r="B71" s="40" t="s">
        <v>82</v>
      </c>
      <c r="C71" s="40" t="s">
        <v>159</v>
      </c>
      <c r="D71" s="41">
        <v>221.9</v>
      </c>
      <c r="E71" s="41">
        <f t="shared" si="64"/>
        <v>710.08</v>
      </c>
      <c r="F71" s="41">
        <v>69.2</v>
      </c>
      <c r="G71" s="42" t="s">
        <v>90</v>
      </c>
      <c r="H71" s="43">
        <v>4</v>
      </c>
      <c r="I71" s="44">
        <v>14.5</v>
      </c>
      <c r="J71" s="41">
        <f t="shared" si="65"/>
        <v>772.7</v>
      </c>
      <c r="K71" s="42" t="s">
        <v>85</v>
      </c>
      <c r="L71" s="44">
        <v>230.7</v>
      </c>
      <c r="M71" s="44">
        <v>207.6</v>
      </c>
      <c r="N71" s="41">
        <v>228.55700000000002</v>
      </c>
      <c r="O71" s="45" t="s">
        <v>86</v>
      </c>
      <c r="P71" s="45" t="s">
        <v>97</v>
      </c>
      <c r="Q71" s="45" t="s">
        <v>87</v>
      </c>
      <c r="R71" s="45" t="s">
        <v>88</v>
      </c>
      <c r="S71" s="46">
        <f t="shared" si="66"/>
        <v>84550.456740778012</v>
      </c>
      <c r="T71" s="46">
        <f t="shared" si="49"/>
        <v>119.0717338057374</v>
      </c>
      <c r="U71" s="47">
        <f t="shared" si="67"/>
        <v>43196.902017630309</v>
      </c>
      <c r="V71" s="47">
        <f t="shared" si="50"/>
        <v>41353.554723147703</v>
      </c>
      <c r="W71" s="47">
        <f t="shared" si="68"/>
        <v>83587.805709220833</v>
      </c>
      <c r="X71" s="47">
        <f t="shared" si="51"/>
        <v>962.65103155717952</v>
      </c>
      <c r="Y71" s="48">
        <f t="shared" si="69"/>
        <v>82838.429693278027</v>
      </c>
      <c r="Z71" s="47">
        <f t="shared" si="52"/>
        <v>1712.0270474999852</v>
      </c>
      <c r="AA71" s="48">
        <f t="shared" si="70"/>
        <v>82502.075699017136</v>
      </c>
      <c r="AB71" s="47">
        <f t="shared" si="53"/>
        <v>2048.3810417608765</v>
      </c>
      <c r="AC71" s="47">
        <f t="shared" si="71"/>
        <v>46076.613843965744</v>
      </c>
      <c r="AD71" s="47">
        <f t="shared" si="72"/>
        <v>38473.842896812268</v>
      </c>
      <c r="AE71" s="47">
        <f t="shared" si="73"/>
        <v>54.182406062432776</v>
      </c>
      <c r="AF71" s="49">
        <f t="shared" si="74"/>
        <v>0.54495996379098632</v>
      </c>
      <c r="AG71" s="47">
        <f>IF(ISBLANK($D71),"",S71*_xlfn.XLOOKUP(Q71,DATA!$B$24:$B$25,DATA!$C$24:$C$25,"error",0,1)/1000)</f>
        <v>16.990414282059341</v>
      </c>
      <c r="AH71" s="47">
        <f>IF(ISBLANK($D71),"",V71*_xlfn.XLOOKUP(Q71,DATA!$B$24:$B$25,DATA!$C$24:$C$25,"error",0,1)/1000)</f>
        <v>8.3099968216165312</v>
      </c>
      <c r="AI71" s="47">
        <f>IF(ISBLANK($D71),"",X71*_xlfn.XLOOKUP(Q71,DATA!$B$24:$B$25,DATA!$C$24:$C$25,"error",0,1)/1000)</f>
        <v>0.19344472479141522</v>
      </c>
      <c r="AJ71" s="47">
        <f>IF(ISBLANK($D71),"",Z71*_xlfn.XLOOKUP(Q71,DATA!$B$24:$B$25,DATA!$C$24:$C$25,"error",0,1)/1000)</f>
        <v>0.34403183519512204</v>
      </c>
      <c r="AK71" s="47">
        <f>IF(ISBLANK($D71),"",AB71*_xlfn.XLOOKUP(Q71,DATA!$B$24:$B$25,DATA!$C$24:$C$25,"error",0,1)/1000)</f>
        <v>0.41162217034184811</v>
      </c>
      <c r="AL71" s="47">
        <f t="shared" si="54"/>
        <v>9.2590955519449167</v>
      </c>
      <c r="AM71" s="47">
        <f t="shared" si="55"/>
        <v>7.7313187301144239</v>
      </c>
      <c r="AN71" s="47">
        <f t="shared" si="75"/>
        <v>1.1481119900807111</v>
      </c>
      <c r="AO71" s="47">
        <f t="shared" si="76"/>
        <v>0.56154057399912538</v>
      </c>
      <c r="AP71" s="47">
        <f t="shared" si="77"/>
        <v>1.3071853591316187E-2</v>
      </c>
      <c r="AQ71" s="47">
        <f t="shared" si="78"/>
        <v>2.3247642370561195E-2</v>
      </c>
      <c r="AR71" s="47">
        <f t="shared" si="79"/>
        <v>2.7814998581378921E-2</v>
      </c>
      <c r="AS71" s="47">
        <f t="shared" si="80"/>
        <v>0.62567506854238175</v>
      </c>
      <c r="AT71" s="47">
        <f t="shared" si="81"/>
        <v>0.52243692153832932</v>
      </c>
      <c r="AU71" s="47">
        <f t="shared" si="82"/>
        <v>6.2441720166732308E-2</v>
      </c>
      <c r="AV71" s="47">
        <f t="shared" si="83"/>
        <v>3.0540190928112065E-2</v>
      </c>
      <c r="AW71" s="47">
        <f t="shared" si="84"/>
        <v>7.1093153896257101E-4</v>
      </c>
      <c r="AX71" s="47">
        <f t="shared" si="85"/>
        <v>1.2643564321079897E-3</v>
      </c>
      <c r="AY71" s="47">
        <f t="shared" si="86"/>
        <v>1.5127586619267188E-3</v>
      </c>
      <c r="AZ71" s="47">
        <f t="shared" si="87"/>
        <v>3.4028237561109342E-2</v>
      </c>
      <c r="BA71" s="47">
        <f t="shared" si="88"/>
        <v>2.8413482605622965E-2</v>
      </c>
      <c r="BB71" s="23">
        <f>IF(V71&gt;0,J71*DATA!$C$4,0)</f>
        <v>50225.5</v>
      </c>
      <c r="BC71" s="23">
        <f>IF(X71&gt;0,N71*_xlfn.XLOOKUP(Budapest!O71,DATA!$B$5:$B$6,DATA!$C$5:$C$6,"error",0,1),0)</f>
        <v>10970.736000000001</v>
      </c>
      <c r="BD71" s="23">
        <f>IF(Z71&gt;0,(L71-M71)*DATA!$C$7,"0,00 ")</f>
        <v>3464.9999999999991</v>
      </c>
      <c r="BE71" s="23">
        <f>IF(G71="basement",D71*DATA!$C$8,IF(G71="ground",0,"error"))</f>
        <v>8876</v>
      </c>
      <c r="BF71" s="23">
        <f t="shared" si="89"/>
        <v>73537.236000000004</v>
      </c>
      <c r="BG71" s="23">
        <v>1.48</v>
      </c>
      <c r="BH71" s="23">
        <v>1.2752275682704812</v>
      </c>
      <c r="BI71" s="23">
        <f t="shared" si="90"/>
        <v>0.85</v>
      </c>
      <c r="BJ71" s="23">
        <v>0.22</v>
      </c>
      <c r="BK71" s="23">
        <f t="shared" si="91"/>
        <v>0.21630769230769231</v>
      </c>
      <c r="BL71" s="23">
        <f t="shared" si="92"/>
        <v>0.12054794520547943</v>
      </c>
      <c r="BM71" s="5">
        <v>1.1000000000000001</v>
      </c>
      <c r="BN71" s="5">
        <f t="shared" si="93"/>
        <v>0.40124223602484466</v>
      </c>
      <c r="BO71" s="50"/>
      <c r="BP71" s="48">
        <f t="shared" si="56"/>
        <v>3217.55</v>
      </c>
      <c r="BQ71" s="51">
        <f t="shared" si="57"/>
        <v>4</v>
      </c>
      <c r="BR71" s="47">
        <f t="shared" si="94"/>
        <v>1029.616</v>
      </c>
      <c r="BS71" s="46">
        <f t="shared" si="58"/>
        <v>14.5</v>
      </c>
      <c r="BT71" s="46">
        <f t="shared" si="95"/>
        <v>2574.0400000000004</v>
      </c>
      <c r="BU71" s="46">
        <f t="shared" si="59"/>
        <v>73.369018345000001</v>
      </c>
      <c r="BV71" s="46">
        <f t="shared" si="60"/>
        <v>37.48429539884615</v>
      </c>
      <c r="BW71" s="46">
        <f t="shared" si="61"/>
        <v>72.533673819178091</v>
      </c>
      <c r="BX71" s="46">
        <f t="shared" si="62"/>
        <v>71.883399595000014</v>
      </c>
      <c r="BY71" s="46">
        <f t="shared" si="63"/>
        <v>71.591526986304345</v>
      </c>
      <c r="BZ71" s="46">
        <f t="shared" ref="BZ71:CD121" si="96">BU71*1152.4</f>
        <v>84550.456740778012</v>
      </c>
      <c r="CA71" s="46">
        <f t="shared" si="96"/>
        <v>43196.902017630309</v>
      </c>
      <c r="CB71" s="46">
        <f t="shared" si="96"/>
        <v>83587.805709220833</v>
      </c>
      <c r="CC71" s="46">
        <f t="shared" si="96"/>
        <v>82838.429693278027</v>
      </c>
      <c r="CD71" s="46">
        <f t="shared" si="96"/>
        <v>82502.075699017136</v>
      </c>
    </row>
    <row r="72" spans="1:82" s="52" customFormat="1" ht="15" customHeight="1" x14ac:dyDescent="0.35">
      <c r="A72" s="39">
        <v>69</v>
      </c>
      <c r="B72" s="40" t="s">
        <v>82</v>
      </c>
      <c r="C72" s="40" t="s">
        <v>160</v>
      </c>
      <c r="D72" s="41">
        <v>234.3</v>
      </c>
      <c r="E72" s="41">
        <f t="shared" si="64"/>
        <v>374.88000000000005</v>
      </c>
      <c r="F72" s="41">
        <v>69</v>
      </c>
      <c r="G72" s="42" t="s">
        <v>84</v>
      </c>
      <c r="H72" s="43">
        <v>2</v>
      </c>
      <c r="I72" s="44">
        <v>8.5</v>
      </c>
      <c r="J72" s="41">
        <f t="shared" si="65"/>
        <v>463.4</v>
      </c>
      <c r="K72" s="42" t="s">
        <v>85</v>
      </c>
      <c r="L72" s="44">
        <v>123.1</v>
      </c>
      <c r="M72" s="44">
        <v>0</v>
      </c>
      <c r="N72" s="41">
        <v>241.32900000000001</v>
      </c>
      <c r="O72" s="45" t="s">
        <v>86</v>
      </c>
      <c r="P72" s="45" t="s">
        <v>85</v>
      </c>
      <c r="Q72" s="45" t="s">
        <v>87</v>
      </c>
      <c r="R72" s="45" t="s">
        <v>88</v>
      </c>
      <c r="S72" s="46">
        <f t="shared" si="66"/>
        <v>80842.687300179008</v>
      </c>
      <c r="T72" s="46">
        <f t="shared" si="49"/>
        <v>215.64950730948303</v>
      </c>
      <c r="U72" s="47">
        <f t="shared" si="67"/>
        <v>56042.328482129778</v>
      </c>
      <c r="V72" s="47">
        <f t="shared" si="50"/>
        <v>24800.35881804923</v>
      </c>
      <c r="W72" s="47">
        <f t="shared" si="68"/>
        <v>59474.595272422652</v>
      </c>
      <c r="X72" s="47">
        <f t="shared" si="51"/>
        <v>21368.092027756356</v>
      </c>
      <c r="Y72" s="48">
        <f t="shared" si="69"/>
        <v>71719.287752679011</v>
      </c>
      <c r="Z72" s="47">
        <f t="shared" si="52"/>
        <v>9123.3995474999974</v>
      </c>
      <c r="AA72" s="48">
        <f t="shared" si="70"/>
        <v>80842.687300179008</v>
      </c>
      <c r="AB72" s="47">
        <f t="shared" si="53"/>
        <v>0</v>
      </c>
      <c r="AC72" s="47">
        <f t="shared" si="71"/>
        <v>55291.850393305584</v>
      </c>
      <c r="AD72" s="47">
        <f t="shared" si="72"/>
        <v>25550.836906873425</v>
      </c>
      <c r="AE72" s="47">
        <f t="shared" si="73"/>
        <v>68.157375445138229</v>
      </c>
      <c r="AF72" s="49">
        <f t="shared" si="74"/>
        <v>0.68394374605584329</v>
      </c>
      <c r="AG72" s="47">
        <f>IF(ISBLANK($D72),"",S72*_xlfn.XLOOKUP(Q72,DATA!$B$24:$B$25,DATA!$C$24:$C$25,"error",0,1)/1000)</f>
        <v>16.245338012970972</v>
      </c>
      <c r="AH72" s="47">
        <f>IF(ISBLANK($D72),"",V72*_xlfn.XLOOKUP(Q72,DATA!$B$24:$B$25,DATA!$C$24:$C$25,"error",0,1)/1000)</f>
        <v>4.9836321044869925</v>
      </c>
      <c r="AI72" s="47">
        <f>IF(ISBLANK($D72),"",X72*_xlfn.XLOOKUP(Q72,DATA!$B$24:$B$25,DATA!$C$24:$C$25,"error",0,1)/1000)</f>
        <v>4.2939180929776395</v>
      </c>
      <c r="AJ72" s="47">
        <f>IF(ISBLANK($D72),"",Z72*_xlfn.XLOOKUP(Q72,DATA!$B$24:$B$25,DATA!$C$24:$C$25,"error",0,1)/1000)</f>
        <v>1.8333471390701244</v>
      </c>
      <c r="AK72" s="47">
        <f>IF(ISBLANK($D72),"",AB72*_xlfn.XLOOKUP(Q72,DATA!$B$24:$B$25,DATA!$C$24:$C$25,"error",0,1)/1000)</f>
        <v>0</v>
      </c>
      <c r="AL72" s="47">
        <f t="shared" si="54"/>
        <v>11.110897336534755</v>
      </c>
      <c r="AM72" s="47">
        <f t="shared" si="55"/>
        <v>5.1344406764362169</v>
      </c>
      <c r="AN72" s="47">
        <f t="shared" si="75"/>
        <v>1.097764130171949</v>
      </c>
      <c r="AO72" s="47">
        <f t="shared" si="76"/>
        <v>0.33676446485207012</v>
      </c>
      <c r="AP72" s="47">
        <f t="shared" si="77"/>
        <v>0.29015765979160085</v>
      </c>
      <c r="AQ72" s="47">
        <f t="shared" si="78"/>
        <v>0.1238867868318661</v>
      </c>
      <c r="AR72" s="47">
        <f t="shared" si="79"/>
        <v>0</v>
      </c>
      <c r="AS72" s="47">
        <f t="shared" si="80"/>
        <v>0.75080891147553708</v>
      </c>
      <c r="AT72" s="47">
        <f t="shared" si="81"/>
        <v>0.34695521869641188</v>
      </c>
      <c r="AU72" s="47">
        <f t="shared" si="82"/>
        <v>5.970347946671508E-2</v>
      </c>
      <c r="AV72" s="47">
        <f t="shared" si="83"/>
        <v>1.8315419277969622E-2</v>
      </c>
      <c r="AW72" s="47">
        <f t="shared" si="84"/>
        <v>1.5780641220955616E-2</v>
      </c>
      <c r="AX72" s="47">
        <f t="shared" si="85"/>
        <v>6.7377609001080009E-3</v>
      </c>
      <c r="AY72" s="47">
        <f t="shared" si="86"/>
        <v>0</v>
      </c>
      <c r="AZ72" s="47">
        <f t="shared" si="87"/>
        <v>4.0833821399033236E-2</v>
      </c>
      <c r="BA72" s="47">
        <f t="shared" si="88"/>
        <v>1.8869658067681844E-2</v>
      </c>
      <c r="BB72" s="23">
        <f>IF(V72&gt;0,J72*DATA!$C$4,0)</f>
        <v>30121</v>
      </c>
      <c r="BC72" s="23">
        <f>IF(X72&gt;0,N72*_xlfn.XLOOKUP(Budapest!O72,DATA!$B$5:$B$6,DATA!$C$5:$C$6,"error",0,1),0)</f>
        <v>11583.792000000001</v>
      </c>
      <c r="BD72" s="23">
        <f>IF(Z72&gt;0,(L72-M72)*DATA!$C$7,"0,00 ")</f>
        <v>18465</v>
      </c>
      <c r="BE72" s="23">
        <f>IF(G72="basement",D72*DATA!$C$8,IF(G72="ground",0,"error"))</f>
        <v>0</v>
      </c>
      <c r="BF72" s="23">
        <f t="shared" si="89"/>
        <v>60169.792000000001</v>
      </c>
      <c r="BG72" s="23">
        <v>1.48</v>
      </c>
      <c r="BH72" s="23">
        <v>2.85</v>
      </c>
      <c r="BI72" s="23">
        <f t="shared" si="90"/>
        <v>0.56999999999999995</v>
      </c>
      <c r="BJ72" s="23">
        <v>2.33</v>
      </c>
      <c r="BK72" s="23">
        <f t="shared" si="91"/>
        <v>0.21630769230769231</v>
      </c>
      <c r="BL72" s="23">
        <f t="shared" si="92"/>
        <v>0.23928112965340181</v>
      </c>
      <c r="BM72" s="5">
        <v>1.1000000000000001</v>
      </c>
      <c r="BN72" s="5">
        <f t="shared" si="93"/>
        <v>0.56999999999999995</v>
      </c>
      <c r="BO72" s="50"/>
      <c r="BP72" s="48">
        <f t="shared" si="56"/>
        <v>1991.5500000000002</v>
      </c>
      <c r="BQ72" s="51">
        <f t="shared" si="57"/>
        <v>2</v>
      </c>
      <c r="BR72" s="47">
        <f t="shared" si="94"/>
        <v>637.29600000000005</v>
      </c>
      <c r="BS72" s="46">
        <f t="shared" si="58"/>
        <v>8.5</v>
      </c>
      <c r="BT72" s="46">
        <f t="shared" si="95"/>
        <v>1513.5780000000002</v>
      </c>
      <c r="BU72" s="46">
        <f t="shared" si="59"/>
        <v>70.151585647499999</v>
      </c>
      <c r="BV72" s="46">
        <f t="shared" si="60"/>
        <v>48.630968832115386</v>
      </c>
      <c r="BW72" s="46">
        <f t="shared" si="61"/>
        <v>51.609332933376123</v>
      </c>
      <c r="BX72" s="46">
        <f t="shared" si="62"/>
        <v>62.234716897500007</v>
      </c>
      <c r="BY72" s="46">
        <f t="shared" si="63"/>
        <v>70.151585647499999</v>
      </c>
      <c r="BZ72" s="46">
        <f t="shared" si="96"/>
        <v>80842.687300179008</v>
      </c>
      <c r="CA72" s="46">
        <f t="shared" si="96"/>
        <v>56042.328482129778</v>
      </c>
      <c r="CB72" s="46">
        <f t="shared" si="96"/>
        <v>59474.595272422652</v>
      </c>
      <c r="CC72" s="46">
        <f t="shared" si="96"/>
        <v>71719.287752679011</v>
      </c>
      <c r="CD72" s="46">
        <f t="shared" si="96"/>
        <v>80842.687300179008</v>
      </c>
    </row>
    <row r="73" spans="1:82" s="52" customFormat="1" ht="15" customHeight="1" x14ac:dyDescent="0.35">
      <c r="A73" s="39">
        <v>70</v>
      </c>
      <c r="B73" s="40" t="s">
        <v>82</v>
      </c>
      <c r="C73" s="40" t="s">
        <v>161</v>
      </c>
      <c r="D73" s="41">
        <v>180.5</v>
      </c>
      <c r="E73" s="41">
        <f t="shared" si="64"/>
        <v>1010.8000000000001</v>
      </c>
      <c r="F73" s="41">
        <v>57.2</v>
      </c>
      <c r="G73" s="42" t="s">
        <v>84</v>
      </c>
      <c r="H73" s="43">
        <v>7</v>
      </c>
      <c r="I73" s="44">
        <v>23.25</v>
      </c>
      <c r="J73" s="41">
        <f t="shared" si="65"/>
        <v>1090.5</v>
      </c>
      <c r="K73" s="42" t="s">
        <v>97</v>
      </c>
      <c r="L73" s="44">
        <v>239.4</v>
      </c>
      <c r="M73" s="44">
        <v>239.4</v>
      </c>
      <c r="N73" s="41">
        <v>180.5</v>
      </c>
      <c r="O73" s="45" t="s">
        <v>98</v>
      </c>
      <c r="P73" s="45" t="s">
        <v>97</v>
      </c>
      <c r="Q73" s="45" t="s">
        <v>87</v>
      </c>
      <c r="R73" s="45" t="s">
        <v>88</v>
      </c>
      <c r="S73" s="46">
        <f t="shared" si="66"/>
        <v>49440.443133900008</v>
      </c>
      <c r="T73" s="46">
        <f t="shared" si="49"/>
        <v>48.912191466066488</v>
      </c>
      <c r="U73" s="47">
        <f t="shared" si="67"/>
        <v>49440.443133900008</v>
      </c>
      <c r="V73" s="47">
        <f t="shared" si="50"/>
        <v>0</v>
      </c>
      <c r="W73" s="47">
        <f t="shared" si="68"/>
        <v>48668.427050995429</v>
      </c>
      <c r="X73" s="47">
        <f t="shared" si="51"/>
        <v>772.01608290457807</v>
      </c>
      <c r="Y73" s="48">
        <f t="shared" si="69"/>
        <v>49440.443133900008</v>
      </c>
      <c r="Z73" s="47">
        <f t="shared" si="52"/>
        <v>0</v>
      </c>
      <c r="AA73" s="48">
        <f t="shared" si="70"/>
        <v>49440.443133900008</v>
      </c>
      <c r="AB73" s="47">
        <f t="shared" si="53"/>
        <v>0</v>
      </c>
      <c r="AC73" s="47">
        <f t="shared" si="71"/>
        <v>772.01608290457807</v>
      </c>
      <c r="AD73" s="47">
        <f t="shared" si="72"/>
        <v>48668.427050995429</v>
      </c>
      <c r="AE73" s="47">
        <f t="shared" si="73"/>
        <v>48.148424071028323</v>
      </c>
      <c r="AF73" s="49">
        <f t="shared" si="74"/>
        <v>1.5615072073964176E-2</v>
      </c>
      <c r="AG73" s="47">
        <f>IF(ISBLANK($D73),"",S73*_xlfn.XLOOKUP(Q73,DATA!$B$24:$B$25,DATA!$C$24:$C$25,"error",0,1)/1000)</f>
        <v>9.9350570477572049</v>
      </c>
      <c r="AH73" s="47">
        <f>IF(ISBLANK($D73),"",V73*_xlfn.XLOOKUP(Q73,DATA!$B$24:$B$25,DATA!$C$24:$C$25,"error",0,1)/1000)</f>
        <v>0</v>
      </c>
      <c r="AI73" s="47">
        <f>IF(ISBLANK($D73),"",X73*_xlfn.XLOOKUP(Q73,DATA!$B$24:$B$25,DATA!$C$24:$C$25,"error",0,1)/1000)</f>
        <v>0.15513663185967497</v>
      </c>
      <c r="AJ73" s="47">
        <f>IF(ISBLANK($D73),"",Z73*_xlfn.XLOOKUP(Q73,DATA!$B$24:$B$25,DATA!$C$24:$C$25,"error",0,1)/1000)</f>
        <v>0</v>
      </c>
      <c r="AK73" s="47">
        <f>IF(ISBLANK($D73),"",AB73*_xlfn.XLOOKUP(Q73,DATA!$B$24:$B$25,DATA!$C$24:$C$25,"error",0,1)/1000)</f>
        <v>0</v>
      </c>
      <c r="AL73" s="47">
        <f t="shared" si="54"/>
        <v>0.15513663185967497</v>
      </c>
      <c r="AM73" s="47">
        <f t="shared" si="55"/>
        <v>9.7799204158975304</v>
      </c>
      <c r="AN73" s="47">
        <f t="shared" si="75"/>
        <v>0.67135255970246877</v>
      </c>
      <c r="AO73" s="47">
        <f t="shared" si="76"/>
        <v>0</v>
      </c>
      <c r="AP73" s="47">
        <f t="shared" si="77"/>
        <v>1.0483218606794416E-2</v>
      </c>
      <c r="AQ73" s="47">
        <f t="shared" si="78"/>
        <v>0</v>
      </c>
      <c r="AR73" s="47">
        <f t="shared" si="79"/>
        <v>0</v>
      </c>
      <c r="AS73" s="47">
        <f t="shared" si="80"/>
        <v>1.0483218606794416E-2</v>
      </c>
      <c r="AT73" s="47">
        <f t="shared" si="81"/>
        <v>0.6608693410956743</v>
      </c>
      <c r="AU73" s="47">
        <f t="shared" si="82"/>
        <v>3.651247354642994E-2</v>
      </c>
      <c r="AV73" s="47">
        <f t="shared" si="83"/>
        <v>0</v>
      </c>
      <c r="AW73" s="47">
        <f t="shared" si="84"/>
        <v>5.701449060262155E-4</v>
      </c>
      <c r="AX73" s="47">
        <f t="shared" si="85"/>
        <v>0</v>
      </c>
      <c r="AY73" s="47">
        <f t="shared" si="86"/>
        <v>0</v>
      </c>
      <c r="AZ73" s="47">
        <f t="shared" si="87"/>
        <v>5.701449060262155E-4</v>
      </c>
      <c r="BA73" s="47">
        <f t="shared" si="88"/>
        <v>3.5942328640403726E-2</v>
      </c>
      <c r="BB73" s="23">
        <f>IF(V73&gt;0,J73*DATA!$C$4,0)</f>
        <v>0</v>
      </c>
      <c r="BC73" s="23">
        <f>IF(X73&gt;0,N73*_xlfn.XLOOKUP(Budapest!O73,DATA!$B$5:$B$6,DATA!$C$5:$C$6,"error",0,1),0)</f>
        <v>15342.5</v>
      </c>
      <c r="BD73" s="23" t="str">
        <f>IF(Z73&gt;0,(L73-M73)*DATA!$C$7,"0,00 ")</f>
        <v xml:space="preserve">0,00 </v>
      </c>
      <c r="BE73" s="23">
        <f>IF(G73="basement",D73*DATA!$C$8,IF(G73="ground",0,"error"))</f>
        <v>0</v>
      </c>
      <c r="BF73" s="23">
        <f t="shared" si="89"/>
        <v>15342.5</v>
      </c>
      <c r="BG73" s="23">
        <v>0.25</v>
      </c>
      <c r="BH73" s="23">
        <v>1.1000000000000001</v>
      </c>
      <c r="BI73" s="23">
        <f t="shared" si="90"/>
        <v>0.56999999999999995</v>
      </c>
      <c r="BJ73" s="23">
        <v>0.21</v>
      </c>
      <c r="BK73" s="23">
        <f t="shared" si="91"/>
        <v>0.25</v>
      </c>
      <c r="BL73" s="23">
        <f t="shared" si="92"/>
        <v>0.10900763358778627</v>
      </c>
      <c r="BM73" s="5">
        <v>1.1000000000000001</v>
      </c>
      <c r="BN73" s="5">
        <f t="shared" si="93"/>
        <v>0.56999999999999995</v>
      </c>
      <c r="BO73" s="50"/>
      <c r="BP73" s="48">
        <f t="shared" si="56"/>
        <v>4196.625</v>
      </c>
      <c r="BQ73" s="51">
        <f t="shared" si="57"/>
        <v>7</v>
      </c>
      <c r="BR73" s="47">
        <f t="shared" si="94"/>
        <v>1342.92</v>
      </c>
      <c r="BS73" s="46">
        <f t="shared" si="58"/>
        <v>23.25</v>
      </c>
      <c r="BT73" s="46">
        <f t="shared" si="95"/>
        <v>3357.3</v>
      </c>
      <c r="BU73" s="46">
        <f t="shared" si="59"/>
        <v>42.902154750000001</v>
      </c>
      <c r="BV73" s="46">
        <f t="shared" si="60"/>
        <v>42.902154750000001</v>
      </c>
      <c r="BW73" s="46">
        <f t="shared" si="61"/>
        <v>42.232234511450386</v>
      </c>
      <c r="BX73" s="46">
        <f t="shared" si="62"/>
        <v>42.902154750000001</v>
      </c>
      <c r="BY73" s="46">
        <f t="shared" si="63"/>
        <v>42.902154750000001</v>
      </c>
      <c r="BZ73" s="46">
        <f t="shared" si="96"/>
        <v>49440.443133900008</v>
      </c>
      <c r="CA73" s="46">
        <f t="shared" si="96"/>
        <v>49440.443133900008</v>
      </c>
      <c r="CB73" s="46">
        <f t="shared" si="96"/>
        <v>48668.427050995429</v>
      </c>
      <c r="CC73" s="46">
        <f t="shared" si="96"/>
        <v>49440.443133900008</v>
      </c>
      <c r="CD73" s="46">
        <f t="shared" si="96"/>
        <v>49440.443133900008</v>
      </c>
    </row>
    <row r="74" spans="1:82" s="52" customFormat="1" ht="15" customHeight="1" x14ac:dyDescent="0.35">
      <c r="A74" s="39">
        <v>71</v>
      </c>
      <c r="B74" s="40" t="s">
        <v>82</v>
      </c>
      <c r="C74" s="40" t="s">
        <v>162</v>
      </c>
      <c r="D74" s="41">
        <v>177.2</v>
      </c>
      <c r="E74" s="41">
        <f t="shared" si="64"/>
        <v>708.8</v>
      </c>
      <c r="F74" s="41">
        <v>53.4</v>
      </c>
      <c r="G74" s="42" t="s">
        <v>90</v>
      </c>
      <c r="H74" s="43">
        <v>5</v>
      </c>
      <c r="I74" s="44">
        <v>16.25</v>
      </c>
      <c r="J74" s="41">
        <f t="shared" si="65"/>
        <v>676.85</v>
      </c>
      <c r="K74" s="42" t="s">
        <v>85</v>
      </c>
      <c r="L74" s="44">
        <v>190.9</v>
      </c>
      <c r="M74" s="44">
        <v>171.8</v>
      </c>
      <c r="N74" s="41">
        <v>182.51599999999999</v>
      </c>
      <c r="O74" s="45" t="s">
        <v>86</v>
      </c>
      <c r="P74" s="45" t="s">
        <v>97</v>
      </c>
      <c r="Q74" s="45" t="s">
        <v>87</v>
      </c>
      <c r="R74" s="45" t="s">
        <v>88</v>
      </c>
      <c r="S74" s="46">
        <f t="shared" si="66"/>
        <v>73327.213855364011</v>
      </c>
      <c r="T74" s="46">
        <f t="shared" si="49"/>
        <v>103.45261548443004</v>
      </c>
      <c r="U74" s="47">
        <f t="shared" si="67"/>
        <v>37103.383760420926</v>
      </c>
      <c r="V74" s="47">
        <f t="shared" si="50"/>
        <v>36223.830094943085</v>
      </c>
      <c r="W74" s="47">
        <f t="shared" si="68"/>
        <v>72558.481260537825</v>
      </c>
      <c r="X74" s="47">
        <f t="shared" si="51"/>
        <v>768.73259482618596</v>
      </c>
      <c r="Y74" s="48">
        <f t="shared" si="69"/>
        <v>71911.641707864008</v>
      </c>
      <c r="Z74" s="47">
        <f t="shared" si="52"/>
        <v>1415.5721475000028</v>
      </c>
      <c r="AA74" s="48">
        <f t="shared" si="70"/>
        <v>71691.462973885747</v>
      </c>
      <c r="AB74" s="47">
        <f t="shared" si="53"/>
        <v>1635.7508814782632</v>
      </c>
      <c r="AC74" s="47">
        <f t="shared" si="71"/>
        <v>40043.885718747537</v>
      </c>
      <c r="AD74" s="47">
        <f t="shared" si="72"/>
        <v>33283.328136616474</v>
      </c>
      <c r="AE74" s="47">
        <f t="shared" si="73"/>
        <v>46.957291389131598</v>
      </c>
      <c r="AF74" s="49">
        <f t="shared" si="74"/>
        <v>0.54609855759327008</v>
      </c>
      <c r="AG74" s="47">
        <f>IF(ISBLANK($D74),"",S74*_xlfn.XLOOKUP(Q74,DATA!$B$24:$B$25,DATA!$C$24:$C$25,"error",0,1)/1000)</f>
        <v>14.735103624235396</v>
      </c>
      <c r="AH74" s="47">
        <f>IF(ISBLANK($D74),"",V74*_xlfn.XLOOKUP(Q74,DATA!$B$24:$B$25,DATA!$C$24:$C$25,"error",0,1)/1000)</f>
        <v>7.2791786575788127</v>
      </c>
      <c r="AI74" s="47">
        <f>IF(ISBLANK($D74),"",X74*_xlfn.XLOOKUP(Q74,DATA!$B$24:$B$25,DATA!$C$24:$C$25,"error",0,1)/1000)</f>
        <v>0.15447681493032206</v>
      </c>
      <c r="AJ74" s="47">
        <f>IF(ISBLANK($D74),"",Z74*_xlfn.XLOOKUP(Q74,DATA!$B$24:$B$25,DATA!$C$24:$C$25,"error",0,1)/1000)</f>
        <v>0.28445922304012555</v>
      </c>
      <c r="AK74" s="47">
        <f>IF(ISBLANK($D74),"",AB74*_xlfn.XLOOKUP(Q74,DATA!$B$24:$B$25,DATA!$C$24:$C$25,"error",0,1)/1000)</f>
        <v>0.32870413963305695</v>
      </c>
      <c r="AL74" s="47">
        <f t="shared" si="54"/>
        <v>8.046818835182318</v>
      </c>
      <c r="AM74" s="47">
        <f t="shared" si="55"/>
        <v>6.6882847890530783</v>
      </c>
      <c r="AN74" s="47">
        <f t="shared" si="75"/>
        <v>0.99571139733362013</v>
      </c>
      <c r="AO74" s="47">
        <f t="shared" si="76"/>
        <v>0.491883962095649</v>
      </c>
      <c r="AP74" s="47">
        <f t="shared" si="77"/>
        <v>1.0438632070217247E-2</v>
      </c>
      <c r="AQ74" s="47">
        <f t="shared" si="78"/>
        <v>1.9222076592109241E-2</v>
      </c>
      <c r="AR74" s="47">
        <f t="shared" si="79"/>
        <v>2.2211887105093895E-2</v>
      </c>
      <c r="AS74" s="47">
        <f t="shared" si="80"/>
        <v>0.54375655786306931</v>
      </c>
      <c r="AT74" s="47">
        <f t="shared" si="81"/>
        <v>0.45195483947055082</v>
      </c>
      <c r="AU74" s="47">
        <f t="shared" si="82"/>
        <v>5.4153194963812851E-2</v>
      </c>
      <c r="AV74" s="47">
        <f t="shared" si="83"/>
        <v>2.6751816008402551E-2</v>
      </c>
      <c r="AW74" s="47">
        <f t="shared" si="84"/>
        <v>5.6772000317335033E-4</v>
      </c>
      <c r="AX74" s="47">
        <f t="shared" si="85"/>
        <v>1.0454202533880025E-3</v>
      </c>
      <c r="AY74" s="47">
        <f t="shared" si="86"/>
        <v>1.2080253938414331E-3</v>
      </c>
      <c r="AZ74" s="47">
        <f t="shared" si="87"/>
        <v>2.9572981658805335E-2</v>
      </c>
      <c r="BA74" s="47">
        <f t="shared" si="88"/>
        <v>2.4580213305007516E-2</v>
      </c>
      <c r="BB74" s="23">
        <f>IF(V74&gt;0,J74*DATA!$C$4,0)</f>
        <v>43995.25</v>
      </c>
      <c r="BC74" s="23">
        <f>IF(X74&gt;0,N74*_xlfn.XLOOKUP(Budapest!O74,DATA!$B$5:$B$6,DATA!$C$5:$C$6,"error",0,1),0)</f>
        <v>8760.768</v>
      </c>
      <c r="BD74" s="23">
        <f>IF(Z74&gt;0,(L74-M74)*DATA!$C$7,"0,00 ")</f>
        <v>2864.9999999999991</v>
      </c>
      <c r="BE74" s="23">
        <f>IF(G74="basement",D74*DATA!$C$8,IF(G74="ground",0,"error"))</f>
        <v>7088</v>
      </c>
      <c r="BF74" s="23">
        <f t="shared" si="89"/>
        <v>62709.017999999996</v>
      </c>
      <c r="BG74" s="23">
        <v>1.48</v>
      </c>
      <c r="BH74" s="23">
        <v>1.275091671031954</v>
      </c>
      <c r="BI74" s="23">
        <f t="shared" si="90"/>
        <v>0.85</v>
      </c>
      <c r="BJ74" s="23">
        <v>0.22</v>
      </c>
      <c r="BK74" s="23">
        <f t="shared" si="91"/>
        <v>0.21630769230769231</v>
      </c>
      <c r="BL74" s="23">
        <f t="shared" si="92"/>
        <v>0.12054794520547943</v>
      </c>
      <c r="BM74" s="5">
        <v>1.1000000000000001</v>
      </c>
      <c r="BN74" s="5">
        <f t="shared" si="93"/>
        <v>0.40124223602484466</v>
      </c>
      <c r="BO74" s="50"/>
      <c r="BP74" s="48">
        <f t="shared" si="56"/>
        <v>2879.5</v>
      </c>
      <c r="BQ74" s="51">
        <f t="shared" si="57"/>
        <v>5</v>
      </c>
      <c r="BR74" s="47">
        <f t="shared" si="94"/>
        <v>921.44</v>
      </c>
      <c r="BS74" s="46">
        <f t="shared" si="58"/>
        <v>16.25</v>
      </c>
      <c r="BT74" s="46">
        <f t="shared" si="95"/>
        <v>2303.6</v>
      </c>
      <c r="BU74" s="46">
        <f t="shared" si="59"/>
        <v>63.630001610000008</v>
      </c>
      <c r="BV74" s="46">
        <f t="shared" si="60"/>
        <v>32.19661902153846</v>
      </c>
      <c r="BW74" s="46">
        <f t="shared" si="61"/>
        <v>62.962930632191785</v>
      </c>
      <c r="BX74" s="46">
        <f t="shared" si="62"/>
        <v>62.401632860000007</v>
      </c>
      <c r="BY74" s="46">
        <f t="shared" si="63"/>
        <v>62.210571827391306</v>
      </c>
      <c r="BZ74" s="46">
        <f t="shared" si="96"/>
        <v>73327.213855364011</v>
      </c>
      <c r="CA74" s="46">
        <f t="shared" si="96"/>
        <v>37103.383760420926</v>
      </c>
      <c r="CB74" s="46">
        <f t="shared" si="96"/>
        <v>72558.481260537825</v>
      </c>
      <c r="CC74" s="46">
        <f t="shared" si="96"/>
        <v>71911.641707864008</v>
      </c>
      <c r="CD74" s="46">
        <f t="shared" si="96"/>
        <v>71691.462973885747</v>
      </c>
    </row>
    <row r="75" spans="1:82" s="52" customFormat="1" ht="15" customHeight="1" x14ac:dyDescent="0.35">
      <c r="A75" s="39">
        <v>72</v>
      </c>
      <c r="B75" s="40" t="s">
        <v>82</v>
      </c>
      <c r="C75" s="40" t="s">
        <v>163</v>
      </c>
      <c r="D75" s="41">
        <v>163.1</v>
      </c>
      <c r="E75" s="41">
        <f t="shared" si="64"/>
        <v>391.43999999999994</v>
      </c>
      <c r="F75" s="41">
        <v>51.8</v>
      </c>
      <c r="G75" s="42" t="s">
        <v>90</v>
      </c>
      <c r="H75" s="43">
        <v>3</v>
      </c>
      <c r="I75" s="44">
        <v>11.25</v>
      </c>
      <c r="J75" s="41">
        <f t="shared" si="65"/>
        <v>460.35</v>
      </c>
      <c r="K75" s="42" t="s">
        <v>85</v>
      </c>
      <c r="L75" s="44">
        <v>122.4</v>
      </c>
      <c r="M75" s="44">
        <v>0</v>
      </c>
      <c r="N75" s="41">
        <v>167.99299999999999</v>
      </c>
      <c r="O75" s="45" t="s">
        <v>86</v>
      </c>
      <c r="P75" s="45" t="s">
        <v>85</v>
      </c>
      <c r="Q75" s="45" t="s">
        <v>87</v>
      </c>
      <c r="R75" s="45" t="s">
        <v>88</v>
      </c>
      <c r="S75" s="46">
        <f t="shared" si="66"/>
        <v>72618.562758483007</v>
      </c>
      <c r="T75" s="46">
        <f t="shared" si="49"/>
        <v>185.51645912140563</v>
      </c>
      <c r="U75" s="47">
        <f t="shared" si="67"/>
        <v>47981.43461457071</v>
      </c>
      <c r="V75" s="47">
        <f t="shared" si="50"/>
        <v>24637.128143912298</v>
      </c>
      <c r="W75" s="47">
        <f t="shared" si="68"/>
        <v>57743.890075055526</v>
      </c>
      <c r="X75" s="47">
        <f t="shared" si="51"/>
        <v>14874.672683427481</v>
      </c>
      <c r="Y75" s="48">
        <f t="shared" si="69"/>
        <v>63547.042818483016</v>
      </c>
      <c r="Z75" s="47">
        <f t="shared" si="52"/>
        <v>9071.519939999991</v>
      </c>
      <c r="AA75" s="48">
        <f t="shared" si="70"/>
        <v>71112.970383939522</v>
      </c>
      <c r="AB75" s="47">
        <f t="shared" si="53"/>
        <v>1505.5923745434848</v>
      </c>
      <c r="AC75" s="47">
        <f t="shared" si="71"/>
        <v>50088.913141883255</v>
      </c>
      <c r="AD75" s="47">
        <f t="shared" si="72"/>
        <v>22529.649616599752</v>
      </c>
      <c r="AE75" s="47">
        <f t="shared" si="73"/>
        <v>57.5558185586546</v>
      </c>
      <c r="AF75" s="49">
        <f t="shared" si="74"/>
        <v>0.68975357318032393</v>
      </c>
      <c r="AG75" s="47">
        <f>IF(ISBLANK($D75),"",S75*_xlfn.XLOOKUP(Q75,DATA!$B$24:$B$25,DATA!$C$24:$C$25,"error",0,1)/1000)</f>
        <v>14.59270018631716</v>
      </c>
      <c r="AH75" s="47">
        <f>IF(ISBLANK($D75),"",V75*_xlfn.XLOOKUP(Q75,DATA!$B$24:$B$25,DATA!$C$24:$C$25,"error",0,1)/1000)</f>
        <v>4.9508309005191755</v>
      </c>
      <c r="AI75" s="47">
        <f>IF(ISBLANK($D75),"",X75*_xlfn.XLOOKUP(Q75,DATA!$B$24:$B$25,DATA!$C$24:$C$25,"error",0,1)/1000)</f>
        <v>2.9890654757347526</v>
      </c>
      <c r="AJ75" s="47">
        <f>IF(ISBLANK($D75),"",Z75*_xlfn.XLOOKUP(Q75,DATA!$B$24:$B$25,DATA!$C$24:$C$25,"error",0,1)/1000)</f>
        <v>1.8229219319429981</v>
      </c>
      <c r="AK75" s="47">
        <f>IF(ISBLANK($D75),"",AB75*_xlfn.XLOOKUP(Q75,DATA!$B$24:$B$25,DATA!$C$24:$C$25,"error",0,1)/1000)</f>
        <v>0.30254878766451326</v>
      </c>
      <c r="AL75" s="47">
        <f t="shared" si="54"/>
        <v>10.06536709586144</v>
      </c>
      <c r="AM75" s="47">
        <f t="shared" si="55"/>
        <v>4.5273330904557199</v>
      </c>
      <c r="AN75" s="47">
        <f t="shared" si="75"/>
        <v>0.98608861287478078</v>
      </c>
      <c r="AO75" s="47">
        <f t="shared" si="76"/>
        <v>0.334547952944865</v>
      </c>
      <c r="AP75" s="47">
        <f t="shared" si="77"/>
        <v>0.20198341575761866</v>
      </c>
      <c r="AQ75" s="47">
        <f t="shared" si="78"/>
        <v>0.12318231282063688</v>
      </c>
      <c r="AR75" s="47">
        <f t="shared" si="79"/>
        <v>2.0444462679688628E-2</v>
      </c>
      <c r="AS75" s="47">
        <f t="shared" si="80"/>
        <v>0.68015814420280929</v>
      </c>
      <c r="AT75" s="47">
        <f t="shared" si="81"/>
        <v>0.30593046867197149</v>
      </c>
      <c r="AU75" s="47">
        <f t="shared" si="82"/>
        <v>5.362984600517913E-2</v>
      </c>
      <c r="AV75" s="47">
        <f t="shared" si="83"/>
        <v>1.8194871093252723E-2</v>
      </c>
      <c r="AW75" s="47">
        <f t="shared" si="84"/>
        <v>1.0985158272035249E-2</v>
      </c>
      <c r="AX75" s="47">
        <f t="shared" si="85"/>
        <v>6.6994470688319964E-3</v>
      </c>
      <c r="AY75" s="47">
        <f t="shared" si="86"/>
        <v>1.1119014770628575E-3</v>
      </c>
      <c r="AZ75" s="47">
        <f t="shared" si="87"/>
        <v>3.6991377911182823E-2</v>
      </c>
      <c r="BA75" s="47">
        <f t="shared" si="88"/>
        <v>1.6638468093996307E-2</v>
      </c>
      <c r="BB75" s="23">
        <f>IF(V75&gt;0,J75*DATA!$C$4,0)</f>
        <v>29922.75</v>
      </c>
      <c r="BC75" s="23">
        <f>IF(X75&gt;0,N75*_xlfn.XLOOKUP(Budapest!O75,DATA!$B$5:$B$6,DATA!$C$5:$C$6,"error",0,1),0)</f>
        <v>8063.6639999999998</v>
      </c>
      <c r="BD75" s="23">
        <f>IF(Z75&gt;0,(L75-M75)*DATA!$C$7,"0,00 ")</f>
        <v>18360</v>
      </c>
      <c r="BE75" s="23">
        <f>IF(G75="basement",D75*DATA!$C$8,IF(G75="ground",0,"error"))</f>
        <v>6524</v>
      </c>
      <c r="BF75" s="23">
        <f t="shared" si="89"/>
        <v>62870.413999999997</v>
      </c>
      <c r="BG75" s="23">
        <v>1.48</v>
      </c>
      <c r="BH75" s="23">
        <v>2.85</v>
      </c>
      <c r="BI75" s="23">
        <f t="shared" si="90"/>
        <v>0.85</v>
      </c>
      <c r="BJ75" s="23">
        <v>2.33</v>
      </c>
      <c r="BK75" s="23">
        <f t="shared" si="91"/>
        <v>0.21630769230769231</v>
      </c>
      <c r="BL75" s="23">
        <f t="shared" si="92"/>
        <v>0.23928112965340181</v>
      </c>
      <c r="BM75" s="5">
        <v>1.1000000000000001</v>
      </c>
      <c r="BN75" s="5">
        <f t="shared" si="93"/>
        <v>0.40124223602484466</v>
      </c>
      <c r="BO75" s="50"/>
      <c r="BP75" s="48">
        <f t="shared" si="56"/>
        <v>1834.875</v>
      </c>
      <c r="BQ75" s="51">
        <f t="shared" si="57"/>
        <v>3</v>
      </c>
      <c r="BR75" s="47">
        <f t="shared" si="94"/>
        <v>587.16</v>
      </c>
      <c r="BS75" s="46">
        <f t="shared" si="58"/>
        <v>11.25</v>
      </c>
      <c r="BT75" s="46">
        <f t="shared" si="95"/>
        <v>1394.5050000000001</v>
      </c>
      <c r="BU75" s="46">
        <f t="shared" si="59"/>
        <v>63.015066607500003</v>
      </c>
      <c r="BV75" s="46">
        <f t="shared" si="60"/>
        <v>41.636093903653858</v>
      </c>
      <c r="BW75" s="46">
        <f t="shared" si="61"/>
        <v>50.107506139409509</v>
      </c>
      <c r="BX75" s="46">
        <f t="shared" si="62"/>
        <v>55.143216607500008</v>
      </c>
      <c r="BY75" s="46">
        <f t="shared" si="63"/>
        <v>61.708582422717392</v>
      </c>
      <c r="BZ75" s="46">
        <f t="shared" si="96"/>
        <v>72618.562758483007</v>
      </c>
      <c r="CA75" s="46">
        <f t="shared" si="96"/>
        <v>47981.43461457071</v>
      </c>
      <c r="CB75" s="46">
        <f t="shared" si="96"/>
        <v>57743.890075055526</v>
      </c>
      <c r="CC75" s="46">
        <f t="shared" si="96"/>
        <v>63547.042818483016</v>
      </c>
      <c r="CD75" s="46">
        <f t="shared" si="96"/>
        <v>71112.970383939522</v>
      </c>
    </row>
    <row r="76" spans="1:82" s="52" customFormat="1" ht="15" customHeight="1" x14ac:dyDescent="0.35">
      <c r="A76" s="39">
        <v>73</v>
      </c>
      <c r="B76" s="40" t="s">
        <v>82</v>
      </c>
      <c r="C76" s="40" t="s">
        <v>164</v>
      </c>
      <c r="D76" s="41">
        <v>86.3</v>
      </c>
      <c r="E76" s="41">
        <f t="shared" si="64"/>
        <v>483.28000000000003</v>
      </c>
      <c r="F76" s="41">
        <v>37.200000000000003</v>
      </c>
      <c r="G76" s="42" t="s">
        <v>84</v>
      </c>
      <c r="H76" s="43">
        <v>7</v>
      </c>
      <c r="I76" s="44">
        <v>23.25</v>
      </c>
      <c r="J76" s="41">
        <f t="shared" si="65"/>
        <v>717.80000000000007</v>
      </c>
      <c r="K76" s="42" t="s">
        <v>85</v>
      </c>
      <c r="L76" s="44">
        <v>147.1</v>
      </c>
      <c r="M76" s="44">
        <v>14.7</v>
      </c>
      <c r="N76" s="41">
        <v>88.888999999999996</v>
      </c>
      <c r="O76" s="45" t="s">
        <v>86</v>
      </c>
      <c r="P76" s="45" t="s">
        <v>85</v>
      </c>
      <c r="Q76" s="45" t="s">
        <v>87</v>
      </c>
      <c r="R76" s="45" t="s">
        <v>88</v>
      </c>
      <c r="S76" s="46">
        <f t="shared" si="66"/>
        <v>82445.989210599</v>
      </c>
      <c r="T76" s="46">
        <f t="shared" si="49"/>
        <v>170.59673317869351</v>
      </c>
      <c r="U76" s="47">
        <f t="shared" si="67"/>
        <v>44030.586621915936</v>
      </c>
      <c r="V76" s="47">
        <f t="shared" si="50"/>
        <v>38415.402588683064</v>
      </c>
      <c r="W76" s="47">
        <f t="shared" si="68"/>
        <v>74575.454246897032</v>
      </c>
      <c r="X76" s="47">
        <f t="shared" si="51"/>
        <v>7870.5349637019681</v>
      </c>
      <c r="Y76" s="48">
        <f t="shared" si="69"/>
        <v>72633.332020599002</v>
      </c>
      <c r="Z76" s="47">
        <f t="shared" si="52"/>
        <v>9812.6571899999981</v>
      </c>
      <c r="AA76" s="48">
        <f t="shared" si="70"/>
        <v>82445.989210599</v>
      </c>
      <c r="AB76" s="47">
        <f t="shared" si="53"/>
        <v>0</v>
      </c>
      <c r="AC76" s="47">
        <f t="shared" si="71"/>
        <v>56098.59474238503</v>
      </c>
      <c r="AD76" s="47">
        <f t="shared" si="72"/>
        <v>26347.39446821397</v>
      </c>
      <c r="AE76" s="47">
        <f t="shared" si="73"/>
        <v>54.517866388457968</v>
      </c>
      <c r="AF76" s="49">
        <f t="shared" si="74"/>
        <v>0.68042842689518213</v>
      </c>
      <c r="AG76" s="47">
        <f>IF(ISBLANK($D76),"",S76*_xlfn.XLOOKUP(Q76,DATA!$B$24:$B$25,DATA!$C$24:$C$25,"error",0,1)/1000)</f>
        <v>16.567521531869868</v>
      </c>
      <c r="AH76" s="47">
        <f>IF(ISBLANK($D76),"",V76*_xlfn.XLOOKUP(Q76,DATA!$B$24:$B$25,DATA!$C$24:$C$25,"error",0,1)/1000)</f>
        <v>7.7195751501958609</v>
      </c>
      <c r="AI76" s="47">
        <f>IF(ISBLANK($D76),"",X76*_xlfn.XLOOKUP(Q76,DATA!$B$24:$B$25,DATA!$C$24:$C$25,"error",0,1)/1000)</f>
        <v>1.5815840009559103</v>
      </c>
      <c r="AJ76" s="47">
        <f>IF(ISBLANK($D76),"",Z76*_xlfn.XLOOKUP(Q76,DATA!$B$24:$B$25,DATA!$C$24:$C$25,"error",0,1)/1000)</f>
        <v>1.9718534623304995</v>
      </c>
      <c r="AK76" s="47">
        <f>IF(ISBLANK($D76),"",AB76*_xlfn.XLOOKUP(Q76,DATA!$B$24:$B$25,DATA!$C$24:$C$25,"error",0,1)/1000)</f>
        <v>0</v>
      </c>
      <c r="AL76" s="47">
        <f t="shared" si="54"/>
        <v>11.273012613482273</v>
      </c>
      <c r="AM76" s="47">
        <f t="shared" si="55"/>
        <v>5.2945089183875957</v>
      </c>
      <c r="AN76" s="47">
        <f t="shared" si="75"/>
        <v>1.1195353921855427</v>
      </c>
      <c r="AO76" s="47">
        <f t="shared" si="76"/>
        <v>0.52164335966943443</v>
      </c>
      <c r="AP76" s="47">
        <f t="shared" si="77"/>
        <v>0.10687411882208758</v>
      </c>
      <c r="AQ76" s="47">
        <f t="shared" si="78"/>
        <v>0.13324622726676744</v>
      </c>
      <c r="AR76" s="47">
        <f t="shared" si="79"/>
        <v>0</v>
      </c>
      <c r="AS76" s="47">
        <f t="shared" si="80"/>
        <v>0.76176370575828944</v>
      </c>
      <c r="AT76" s="47">
        <f t="shared" si="81"/>
        <v>0.35777168642725321</v>
      </c>
      <c r="AU76" s="47">
        <f t="shared" si="82"/>
        <v>6.0887540831873255E-2</v>
      </c>
      <c r="AV76" s="47">
        <f t="shared" si="83"/>
        <v>2.8370323603208007E-2</v>
      </c>
      <c r="AW76" s="47">
        <f t="shared" si="84"/>
        <v>5.8125025069076727E-3</v>
      </c>
      <c r="AX76" s="47">
        <f t="shared" si="85"/>
        <v>7.2467875156320017E-3</v>
      </c>
      <c r="AY76" s="47">
        <f t="shared" si="86"/>
        <v>0</v>
      </c>
      <c r="AZ76" s="47">
        <f t="shared" si="87"/>
        <v>4.1429613625747687E-2</v>
      </c>
      <c r="BA76" s="47">
        <f t="shared" si="88"/>
        <v>1.9457927206125568E-2</v>
      </c>
      <c r="BB76" s="23">
        <f>IF(V76&gt;0,J76*DATA!$C$4,0)</f>
        <v>46657.000000000007</v>
      </c>
      <c r="BC76" s="23">
        <f>IF(X76&gt;0,N76*_xlfn.XLOOKUP(Budapest!O76,DATA!$B$5:$B$6,DATA!$C$5:$C$6,"error",0,1),0)</f>
        <v>4266.6719999999996</v>
      </c>
      <c r="BD76" s="23">
        <f>IF(Z76&gt;0,(L76-M76)*DATA!$C$7,"0,00 ")</f>
        <v>19860</v>
      </c>
      <c r="BE76" s="23">
        <f>IF(G76="basement",D76*DATA!$C$8,IF(G76="ground",0,"error"))</f>
        <v>0</v>
      </c>
      <c r="BF76" s="23">
        <f t="shared" si="89"/>
        <v>70783.672000000006</v>
      </c>
      <c r="BG76" s="23">
        <v>1.48</v>
      </c>
      <c r="BH76" s="23">
        <v>2.6751189666893276</v>
      </c>
      <c r="BI76" s="23">
        <f t="shared" si="90"/>
        <v>0.56999999999999995</v>
      </c>
      <c r="BJ76" s="23">
        <v>2.33</v>
      </c>
      <c r="BK76" s="23">
        <f t="shared" si="91"/>
        <v>0.21630769230769231</v>
      </c>
      <c r="BL76" s="23">
        <f t="shared" si="92"/>
        <v>0.23928112965340181</v>
      </c>
      <c r="BM76" s="5">
        <v>1.1000000000000001</v>
      </c>
      <c r="BN76" s="5">
        <f t="shared" si="93"/>
        <v>0.56999999999999995</v>
      </c>
      <c r="BO76" s="50"/>
      <c r="BP76" s="48">
        <f t="shared" si="56"/>
        <v>2006.4749999999999</v>
      </c>
      <c r="BQ76" s="51">
        <f t="shared" si="57"/>
        <v>7</v>
      </c>
      <c r="BR76" s="47">
        <f t="shared" si="94"/>
        <v>642.072</v>
      </c>
      <c r="BS76" s="46">
        <f t="shared" si="58"/>
        <v>23.25</v>
      </c>
      <c r="BT76" s="46">
        <f t="shared" si="95"/>
        <v>1605.18</v>
      </c>
      <c r="BU76" s="46">
        <f t="shared" si="59"/>
        <v>71.542857697499997</v>
      </c>
      <c r="BV76" s="46">
        <f t="shared" si="60"/>
        <v>38.207728759038467</v>
      </c>
      <c r="BW76" s="46">
        <f t="shared" si="61"/>
        <v>64.713167517265731</v>
      </c>
      <c r="BX76" s="46">
        <f t="shared" si="62"/>
        <v>63.027882697499997</v>
      </c>
      <c r="BY76" s="46">
        <f t="shared" si="63"/>
        <v>71.542857697499997</v>
      </c>
      <c r="BZ76" s="46">
        <f t="shared" si="96"/>
        <v>82445.989210599</v>
      </c>
      <c r="CA76" s="46">
        <f t="shared" si="96"/>
        <v>44030.586621915936</v>
      </c>
      <c r="CB76" s="46">
        <f t="shared" si="96"/>
        <v>74575.454246897032</v>
      </c>
      <c r="CC76" s="46">
        <f t="shared" si="96"/>
        <v>72633.332020599002</v>
      </c>
      <c r="CD76" s="46">
        <f t="shared" si="96"/>
        <v>82445.989210599</v>
      </c>
    </row>
    <row r="77" spans="1:82" s="52" customFormat="1" ht="15" customHeight="1" x14ac:dyDescent="0.35">
      <c r="A77" s="39">
        <v>74</v>
      </c>
      <c r="B77" s="40" t="s">
        <v>82</v>
      </c>
      <c r="C77" s="40" t="s">
        <v>165</v>
      </c>
      <c r="D77" s="41">
        <v>161.9</v>
      </c>
      <c r="E77" s="41">
        <f t="shared" si="64"/>
        <v>906.6400000000001</v>
      </c>
      <c r="F77" s="41">
        <v>51.2</v>
      </c>
      <c r="G77" s="42" t="s">
        <v>84</v>
      </c>
      <c r="H77" s="43">
        <v>7</v>
      </c>
      <c r="I77" s="44">
        <v>23.25</v>
      </c>
      <c r="J77" s="41">
        <f t="shared" si="65"/>
        <v>940.50000000000011</v>
      </c>
      <c r="K77" s="42" t="s">
        <v>85</v>
      </c>
      <c r="L77" s="44">
        <v>249.9</v>
      </c>
      <c r="M77" s="44">
        <v>24.9</v>
      </c>
      <c r="N77" s="41">
        <v>166.75700000000001</v>
      </c>
      <c r="O77" s="45" t="s">
        <v>86</v>
      </c>
      <c r="P77" s="45" t="s">
        <v>85</v>
      </c>
      <c r="Q77" s="45" t="s">
        <v>87</v>
      </c>
      <c r="R77" s="45" t="s">
        <v>88</v>
      </c>
      <c r="S77" s="46">
        <f t="shared" si="66"/>
        <v>126268.49631158701</v>
      </c>
      <c r="T77" s="46">
        <f t="shared" si="49"/>
        <v>139.27082007366428</v>
      </c>
      <c r="U77" s="47">
        <f t="shared" si="67"/>
        <v>75934.578598217791</v>
      </c>
      <c r="V77" s="47">
        <f t="shared" si="50"/>
        <v>50333.917713369214</v>
      </c>
      <c r="W77" s="47">
        <f t="shared" si="68"/>
        <v>111503.26328003021</v>
      </c>
      <c r="X77" s="47">
        <f t="shared" si="51"/>
        <v>14765.233031556796</v>
      </c>
      <c r="Y77" s="48">
        <f t="shared" si="69"/>
        <v>109592.90818658701</v>
      </c>
      <c r="Z77" s="47">
        <f t="shared" si="52"/>
        <v>16675.588124999995</v>
      </c>
      <c r="AA77" s="48">
        <f t="shared" si="70"/>
        <v>126268.49631158701</v>
      </c>
      <c r="AB77" s="47">
        <f t="shared" si="53"/>
        <v>0</v>
      </c>
      <c r="AC77" s="47">
        <f t="shared" si="71"/>
        <v>81774.738869926005</v>
      </c>
      <c r="AD77" s="47">
        <f t="shared" si="72"/>
        <v>44493.757441661</v>
      </c>
      <c r="AE77" s="47">
        <f t="shared" si="73"/>
        <v>49.075440573613555</v>
      </c>
      <c r="AF77" s="49">
        <f t="shared" si="74"/>
        <v>0.64762582321511308</v>
      </c>
      <c r="AG77" s="47">
        <f>IF(ISBLANK($D77),"",S77*_xlfn.XLOOKUP(Q77,DATA!$B$24:$B$25,DATA!$C$24:$C$25,"error",0,1)/1000)</f>
        <v>25.373654333813406</v>
      </c>
      <c r="AH77" s="47">
        <f>IF(ISBLANK($D77),"",V77*_xlfn.XLOOKUP(Q77,DATA!$B$24:$B$25,DATA!$C$24:$C$25,"error",0,1)/1000)</f>
        <v>10.114600764501544</v>
      </c>
      <c r="AI77" s="47">
        <f>IF(ISBLANK($D77),"",X77*_xlfn.XLOOKUP(Q77,DATA!$B$24:$B$25,DATA!$C$24:$C$25,"error",0,1)/1000)</f>
        <v>2.9670735776913379</v>
      </c>
      <c r="AJ77" s="47">
        <f>IF(ISBLANK($D77),"",Z77*_xlfn.XLOOKUP(Q77,DATA!$B$24:$B$25,DATA!$C$24:$C$25,"error",0,1)/1000)</f>
        <v>3.3509594337187485</v>
      </c>
      <c r="AK77" s="47">
        <f>IF(ISBLANK($D77),"",AB77*_xlfn.XLOOKUP(Q77,DATA!$B$24:$B$25,DATA!$C$24:$C$25,"error",0,1)/1000)</f>
        <v>0</v>
      </c>
      <c r="AL77" s="47">
        <f t="shared" si="54"/>
        <v>16.432633775911629</v>
      </c>
      <c r="AM77" s="47">
        <f t="shared" si="55"/>
        <v>8.9410205579017763</v>
      </c>
      <c r="AN77" s="47">
        <f t="shared" si="75"/>
        <v>1.7146019095941447</v>
      </c>
      <c r="AO77" s="47">
        <f t="shared" si="76"/>
        <v>0.68348506515617591</v>
      </c>
      <c r="AP77" s="47">
        <f t="shared" si="77"/>
        <v>0.20049733299300135</v>
      </c>
      <c r="AQ77" s="47">
        <f t="shared" si="78"/>
        <v>0.22643807503793559</v>
      </c>
      <c r="AR77" s="47">
        <f t="shared" si="79"/>
        <v>0</v>
      </c>
      <c r="AS77" s="47">
        <f t="shared" si="80"/>
        <v>1.1104204731871128</v>
      </c>
      <c r="AT77" s="47">
        <f t="shared" si="81"/>
        <v>0.60418143640703192</v>
      </c>
      <c r="AU77" s="47">
        <f t="shared" si="82"/>
        <v>9.3251088361768639E-2</v>
      </c>
      <c r="AV77" s="47">
        <f t="shared" si="83"/>
        <v>3.7172317287290514E-2</v>
      </c>
      <c r="AW77" s="47">
        <f t="shared" si="84"/>
        <v>1.0904335525705149E-2</v>
      </c>
      <c r="AX77" s="47">
        <f t="shared" si="85"/>
        <v>1.2315160053000001E-2</v>
      </c>
      <c r="AY77" s="47">
        <f t="shared" si="86"/>
        <v>0</v>
      </c>
      <c r="AZ77" s="47">
        <f t="shared" si="87"/>
        <v>6.039181286599566E-2</v>
      </c>
      <c r="BA77" s="47">
        <f t="shared" si="88"/>
        <v>3.2859275495772979E-2</v>
      </c>
      <c r="BB77" s="23">
        <f>IF(V77&gt;0,J77*DATA!$C$4,0)</f>
        <v>61132.500000000007</v>
      </c>
      <c r="BC77" s="23">
        <f>IF(X77&gt;0,N77*_xlfn.XLOOKUP(Budapest!O77,DATA!$B$5:$B$6,DATA!$C$5:$C$6,"error",0,1),0)</f>
        <v>8004.3360000000002</v>
      </c>
      <c r="BD77" s="23">
        <f>IF(Z77&gt;0,(L77-M77)*DATA!$C$7,"0,00 ")</f>
        <v>33750</v>
      </c>
      <c r="BE77" s="23">
        <f>IF(G77="basement",D77*DATA!$C$8,IF(G77="ground",0,"error"))</f>
        <v>0</v>
      </c>
      <c r="BF77" s="23">
        <f t="shared" si="89"/>
        <v>102886.83600000001</v>
      </c>
      <c r="BG77" s="23">
        <v>1.48</v>
      </c>
      <c r="BH77" s="23">
        <v>2.6756302521008402</v>
      </c>
      <c r="BI77" s="23">
        <f t="shared" si="90"/>
        <v>0.56999999999999995</v>
      </c>
      <c r="BJ77" s="23">
        <v>2.33</v>
      </c>
      <c r="BK77" s="23">
        <f t="shared" si="91"/>
        <v>0.21630769230769231</v>
      </c>
      <c r="BL77" s="23">
        <f t="shared" si="92"/>
        <v>0.23928112965340181</v>
      </c>
      <c r="BM77" s="5">
        <v>1.1000000000000001</v>
      </c>
      <c r="BN77" s="5">
        <f t="shared" si="93"/>
        <v>0.56999999999999995</v>
      </c>
      <c r="BO77" s="50"/>
      <c r="BP77" s="48">
        <f t="shared" si="56"/>
        <v>3764.1750000000002</v>
      </c>
      <c r="BQ77" s="51">
        <f t="shared" si="57"/>
        <v>7</v>
      </c>
      <c r="BR77" s="47">
        <f t="shared" si="94"/>
        <v>1204.5360000000001</v>
      </c>
      <c r="BS77" s="46">
        <f t="shared" si="58"/>
        <v>23.25</v>
      </c>
      <c r="BT77" s="46">
        <f t="shared" si="95"/>
        <v>3011.34</v>
      </c>
      <c r="BU77" s="46">
        <f t="shared" si="59"/>
        <v>109.5700245675</v>
      </c>
      <c r="BV77" s="46">
        <f t="shared" si="60"/>
        <v>65.892553452115393</v>
      </c>
      <c r="BW77" s="46">
        <f t="shared" si="61"/>
        <v>96.757430822657241</v>
      </c>
      <c r="BX77" s="46">
        <f t="shared" si="62"/>
        <v>95.099712067500008</v>
      </c>
      <c r="BY77" s="46">
        <f t="shared" si="63"/>
        <v>109.5700245675</v>
      </c>
      <c r="BZ77" s="46">
        <f t="shared" si="96"/>
        <v>126268.49631158701</v>
      </c>
      <c r="CA77" s="46">
        <f t="shared" si="96"/>
        <v>75934.578598217791</v>
      </c>
      <c r="CB77" s="46">
        <f t="shared" si="96"/>
        <v>111503.26328003021</v>
      </c>
      <c r="CC77" s="46">
        <f t="shared" si="96"/>
        <v>109592.90818658701</v>
      </c>
      <c r="CD77" s="46">
        <f t="shared" si="96"/>
        <v>126268.49631158701</v>
      </c>
    </row>
    <row r="78" spans="1:82" s="52" customFormat="1" ht="15" customHeight="1" x14ac:dyDescent="0.35">
      <c r="A78" s="39">
        <v>75</v>
      </c>
      <c r="B78" s="40" t="s">
        <v>82</v>
      </c>
      <c r="C78" s="40" t="s">
        <v>166</v>
      </c>
      <c r="D78" s="41">
        <v>197.8</v>
      </c>
      <c r="E78" s="41">
        <f t="shared" si="64"/>
        <v>1107.68</v>
      </c>
      <c r="F78" s="41">
        <v>59.4</v>
      </c>
      <c r="G78" s="42" t="s">
        <v>84</v>
      </c>
      <c r="H78" s="43">
        <v>7</v>
      </c>
      <c r="I78" s="44">
        <v>23.25</v>
      </c>
      <c r="J78" s="41">
        <f t="shared" si="65"/>
        <v>1063.4499999999998</v>
      </c>
      <c r="K78" s="42" t="s">
        <v>85</v>
      </c>
      <c r="L78" s="44">
        <v>317.60000000000002</v>
      </c>
      <c r="M78" s="44">
        <v>31.7</v>
      </c>
      <c r="N78" s="41">
        <v>203.73400000000001</v>
      </c>
      <c r="O78" s="45" t="s">
        <v>86</v>
      </c>
      <c r="P78" s="45" t="s">
        <v>85</v>
      </c>
      <c r="Q78" s="45" t="s">
        <v>87</v>
      </c>
      <c r="R78" s="45" t="s">
        <v>88</v>
      </c>
      <c r="S78" s="46">
        <f t="shared" si="66"/>
        <v>150290.52768689403</v>
      </c>
      <c r="T78" s="46">
        <f t="shared" si="49"/>
        <v>135.68045616684785</v>
      </c>
      <c r="U78" s="47">
        <f t="shared" si="67"/>
        <v>93376.540666923262</v>
      </c>
      <c r="V78" s="47">
        <f t="shared" si="50"/>
        <v>56913.987019970766</v>
      </c>
      <c r="W78" s="47">
        <f t="shared" si="68"/>
        <v>132251.22507020511</v>
      </c>
      <c r="X78" s="47">
        <f t="shared" si="51"/>
        <v>18039.302616688918</v>
      </c>
      <c r="Y78" s="48">
        <f t="shared" si="69"/>
        <v>129101.41370939402</v>
      </c>
      <c r="Z78" s="47">
        <f t="shared" si="52"/>
        <v>21189.113977500005</v>
      </c>
      <c r="AA78" s="48">
        <f t="shared" si="70"/>
        <v>150290.52768689403</v>
      </c>
      <c r="AB78" s="47">
        <f t="shared" si="53"/>
        <v>0</v>
      </c>
      <c r="AC78" s="47">
        <f t="shared" si="71"/>
        <v>96142.403614159688</v>
      </c>
      <c r="AD78" s="47">
        <f t="shared" si="72"/>
        <v>54148.124072734339</v>
      </c>
      <c r="AE78" s="47">
        <f t="shared" si="73"/>
        <v>48.884266279732714</v>
      </c>
      <c r="AF78" s="49">
        <f t="shared" si="74"/>
        <v>0.63971033367090713</v>
      </c>
      <c r="AG78" s="47">
        <f>IF(ISBLANK($D78),"",S78*_xlfn.XLOOKUP(Q78,DATA!$B$24:$B$25,DATA!$C$24:$C$25,"error",0,1)/1000)</f>
        <v>30.200881538681354</v>
      </c>
      <c r="AH78" s="47">
        <f>IF(ISBLANK($D78),"",V78*_xlfn.XLOOKUP(Q78,DATA!$B$24:$B$25,DATA!$C$24:$C$25,"error",0,1)/1000)</f>
        <v>11.436865691663124</v>
      </c>
      <c r="AI78" s="47">
        <f>IF(ISBLANK($D78),"",X78*_xlfn.XLOOKUP(Q78,DATA!$B$24:$B$25,DATA!$C$24:$C$25,"error",0,1)/1000)</f>
        <v>3.6249978608236377</v>
      </c>
      <c r="AJ78" s="47">
        <f>IF(ISBLANK($D78),"",Z78*_xlfn.XLOOKUP(Q78,DATA!$B$24:$B$25,DATA!$C$24:$C$25,"error",0,1)/1000)</f>
        <v>4.2579524537786257</v>
      </c>
      <c r="AK78" s="47">
        <f>IF(ISBLANK($D78),"",AB78*_xlfn.XLOOKUP(Q78,DATA!$B$24:$B$25,DATA!$C$24:$C$25,"error",0,1)/1000)</f>
        <v>0</v>
      </c>
      <c r="AL78" s="47">
        <f t="shared" si="54"/>
        <v>19.319816006265388</v>
      </c>
      <c r="AM78" s="47">
        <f t="shared" si="55"/>
        <v>10.881065532415967</v>
      </c>
      <c r="AN78" s="47">
        <f t="shared" si="75"/>
        <v>2.0407974537843092</v>
      </c>
      <c r="AO78" s="47">
        <f t="shared" si="76"/>
        <v>0.77283593039908083</v>
      </c>
      <c r="AP78" s="47">
        <f t="shared" si="77"/>
        <v>0.24495597570114694</v>
      </c>
      <c r="AQ78" s="47">
        <f t="shared" si="78"/>
        <v>0.28772731401487034</v>
      </c>
      <c r="AR78" s="47">
        <f t="shared" si="79"/>
        <v>0</v>
      </c>
      <c r="AS78" s="47">
        <f t="shared" si="80"/>
        <v>1.305519220115098</v>
      </c>
      <c r="AT78" s="47">
        <f t="shared" si="81"/>
        <v>0.73527823366921119</v>
      </c>
      <c r="AU78" s="47">
        <f t="shared" si="82"/>
        <v>0.11099170170430966</v>
      </c>
      <c r="AV78" s="47">
        <f t="shared" si="83"/>
        <v>4.2031792471205857E-2</v>
      </c>
      <c r="AW78" s="47">
        <f t="shared" si="84"/>
        <v>1.3322282686747866E-2</v>
      </c>
      <c r="AX78" s="47">
        <f t="shared" si="85"/>
        <v>1.564846337401201E-2</v>
      </c>
      <c r="AY78" s="47">
        <f t="shared" si="86"/>
        <v>0</v>
      </c>
      <c r="AZ78" s="47">
        <f t="shared" si="87"/>
        <v>7.1002538531965725E-2</v>
      </c>
      <c r="BA78" s="47">
        <f t="shared" si="88"/>
        <v>3.9989163172343939E-2</v>
      </c>
      <c r="BB78" s="23">
        <f>IF(V78&gt;0,J78*DATA!$C$4,0)</f>
        <v>69124.249999999985</v>
      </c>
      <c r="BC78" s="23">
        <f>IF(X78&gt;0,N78*_xlfn.XLOOKUP(Budapest!O78,DATA!$B$5:$B$6,DATA!$C$5:$C$6,"error",0,1),0)</f>
        <v>9779.232</v>
      </c>
      <c r="BD78" s="23">
        <f>IF(Z78&gt;0,(L78-M78)*DATA!$C$7,"0,00 ")</f>
        <v>42885.000000000007</v>
      </c>
      <c r="BE78" s="23">
        <f>IF(G78="basement",D78*DATA!$C$8,IF(G78="ground",0,"error"))</f>
        <v>0</v>
      </c>
      <c r="BF78" s="23">
        <f t="shared" si="89"/>
        <v>121788.48199999999</v>
      </c>
      <c r="BG78" s="23">
        <v>1.48</v>
      </c>
      <c r="BH78" s="23">
        <v>2.6753306045340053</v>
      </c>
      <c r="BI78" s="23">
        <f t="shared" si="90"/>
        <v>0.56999999999999995</v>
      </c>
      <c r="BJ78" s="23">
        <v>2.33</v>
      </c>
      <c r="BK78" s="23">
        <f t="shared" si="91"/>
        <v>0.21630769230769231</v>
      </c>
      <c r="BL78" s="23">
        <f t="shared" si="92"/>
        <v>0.23928112965340181</v>
      </c>
      <c r="BM78" s="5">
        <v>1.1000000000000001</v>
      </c>
      <c r="BN78" s="5">
        <f t="shared" si="93"/>
        <v>0.56999999999999995</v>
      </c>
      <c r="BO78" s="50"/>
      <c r="BP78" s="48">
        <f t="shared" si="56"/>
        <v>4598.8500000000004</v>
      </c>
      <c r="BQ78" s="51">
        <f t="shared" si="57"/>
        <v>7</v>
      </c>
      <c r="BR78" s="47">
        <f t="shared" si="94"/>
        <v>1471.6320000000001</v>
      </c>
      <c r="BS78" s="46">
        <f t="shared" si="58"/>
        <v>23.25</v>
      </c>
      <c r="BT78" s="46">
        <f t="shared" si="95"/>
        <v>3679.0800000000004</v>
      </c>
      <c r="BU78" s="46">
        <f t="shared" si="59"/>
        <v>130.41524443500001</v>
      </c>
      <c r="BV78" s="46">
        <f t="shared" si="60"/>
        <v>81.027890200384633</v>
      </c>
      <c r="BW78" s="46">
        <f t="shared" si="61"/>
        <v>114.76156288632862</v>
      </c>
      <c r="BX78" s="46">
        <f t="shared" si="62"/>
        <v>112.028300685</v>
      </c>
      <c r="BY78" s="46">
        <f t="shared" si="63"/>
        <v>130.41524443500001</v>
      </c>
      <c r="BZ78" s="46">
        <f t="shared" si="96"/>
        <v>150290.52768689403</v>
      </c>
      <c r="CA78" s="46">
        <f t="shared" si="96"/>
        <v>93376.540666923262</v>
      </c>
      <c r="CB78" s="46">
        <f t="shared" si="96"/>
        <v>132251.22507020511</v>
      </c>
      <c r="CC78" s="46">
        <f t="shared" si="96"/>
        <v>129101.41370939402</v>
      </c>
      <c r="CD78" s="46">
        <f t="shared" si="96"/>
        <v>150290.52768689403</v>
      </c>
    </row>
    <row r="79" spans="1:82" s="52" customFormat="1" ht="15" customHeight="1" x14ac:dyDescent="0.35">
      <c r="A79" s="39">
        <v>76</v>
      </c>
      <c r="B79" s="40" t="s">
        <v>82</v>
      </c>
      <c r="C79" s="40" t="s">
        <v>167</v>
      </c>
      <c r="D79" s="41">
        <v>1927</v>
      </c>
      <c r="E79" s="41">
        <f t="shared" si="64"/>
        <v>9249.6</v>
      </c>
      <c r="F79" s="41">
        <v>266.8</v>
      </c>
      <c r="G79" s="42" t="s">
        <v>84</v>
      </c>
      <c r="H79" s="43">
        <v>6</v>
      </c>
      <c r="I79" s="44">
        <v>20.5</v>
      </c>
      <c r="J79" s="41">
        <f t="shared" si="65"/>
        <v>4007.4000000000005</v>
      </c>
      <c r="K79" s="42" t="s">
        <v>97</v>
      </c>
      <c r="L79" s="44">
        <v>1462</v>
      </c>
      <c r="M79" s="44">
        <v>1462</v>
      </c>
      <c r="N79" s="41">
        <v>1984.81</v>
      </c>
      <c r="O79" s="45" t="s">
        <v>86</v>
      </c>
      <c r="P79" s="45" t="s">
        <v>97</v>
      </c>
      <c r="Q79" s="45" t="s">
        <v>87</v>
      </c>
      <c r="R79" s="45" t="s">
        <v>88</v>
      </c>
      <c r="S79" s="46">
        <f t="shared" si="66"/>
        <v>368317.92770234001</v>
      </c>
      <c r="T79" s="46">
        <f t="shared" si="49"/>
        <v>39.8198762867951</v>
      </c>
      <c r="U79" s="47">
        <f t="shared" si="67"/>
        <v>368317.92770234001</v>
      </c>
      <c r="V79" s="47">
        <f t="shared" si="50"/>
        <v>0</v>
      </c>
      <c r="W79" s="47">
        <f t="shared" si="68"/>
        <v>359958.17764460831</v>
      </c>
      <c r="X79" s="47">
        <f t="shared" si="51"/>
        <v>8359.7500577316969</v>
      </c>
      <c r="Y79" s="48">
        <f t="shared" si="69"/>
        <v>368317.92770234001</v>
      </c>
      <c r="Z79" s="47">
        <f t="shared" si="52"/>
        <v>0</v>
      </c>
      <c r="AA79" s="48">
        <f t="shared" si="70"/>
        <v>368317.92770234001</v>
      </c>
      <c r="AB79" s="47">
        <f t="shared" si="53"/>
        <v>0</v>
      </c>
      <c r="AC79" s="47">
        <f t="shared" si="71"/>
        <v>8359.7500577316969</v>
      </c>
      <c r="AD79" s="47">
        <f t="shared" si="72"/>
        <v>359958.17764460831</v>
      </c>
      <c r="AE79" s="47">
        <f t="shared" si="73"/>
        <v>38.916080440733467</v>
      </c>
      <c r="AF79" s="49">
        <f t="shared" si="74"/>
        <v>2.2697103314742062E-2</v>
      </c>
      <c r="AG79" s="47">
        <f>IF(ISBLANK($D79),"",S79*_xlfn.XLOOKUP(Q79,DATA!$B$24:$B$25,DATA!$C$24:$C$25,"error",0,1)/1000)</f>
        <v>74.01348757178522</v>
      </c>
      <c r="AH79" s="47">
        <f>IF(ISBLANK($D79),"",V79*_xlfn.XLOOKUP(Q79,DATA!$B$24:$B$25,DATA!$C$24:$C$25,"error",0,1)/1000)</f>
        <v>0</v>
      </c>
      <c r="AI79" s="47">
        <f>IF(ISBLANK($D79),"",X79*_xlfn.XLOOKUP(Q79,DATA!$B$24:$B$25,DATA!$C$24:$C$25,"error",0,1)/1000)</f>
        <v>1.6798917741011845</v>
      </c>
      <c r="AJ79" s="47">
        <f>IF(ISBLANK($D79),"",Z79*_xlfn.XLOOKUP(Q79,DATA!$B$24:$B$25,DATA!$C$24:$C$25,"error",0,1)/1000)</f>
        <v>0</v>
      </c>
      <c r="AK79" s="47">
        <f>IF(ISBLANK($D79),"",AB79*_xlfn.XLOOKUP(Q79,DATA!$B$24:$B$25,DATA!$C$24:$C$25,"error",0,1)/1000)</f>
        <v>0</v>
      </c>
      <c r="AL79" s="47">
        <f t="shared" si="54"/>
        <v>1.6798917741011845</v>
      </c>
      <c r="AM79" s="47">
        <f t="shared" si="55"/>
        <v>72.33359579768404</v>
      </c>
      <c r="AN79" s="47">
        <f t="shared" si="75"/>
        <v>5.001394968843381</v>
      </c>
      <c r="AO79" s="47">
        <f t="shared" si="76"/>
        <v>0</v>
      </c>
      <c r="AP79" s="47">
        <f t="shared" si="77"/>
        <v>0.11351717832566922</v>
      </c>
      <c r="AQ79" s="47">
        <f t="shared" si="78"/>
        <v>0</v>
      </c>
      <c r="AR79" s="47">
        <f t="shared" si="79"/>
        <v>0</v>
      </c>
      <c r="AS79" s="47">
        <f t="shared" si="80"/>
        <v>0.11351717832566922</v>
      </c>
      <c r="AT79" s="47">
        <f t="shared" si="81"/>
        <v>4.8878777905177113</v>
      </c>
      <c r="AU79" s="47">
        <f t="shared" si="82"/>
        <v>0.27200805129285965</v>
      </c>
      <c r="AV79" s="47">
        <f t="shared" si="83"/>
        <v>0</v>
      </c>
      <c r="AW79" s="47">
        <f t="shared" si="84"/>
        <v>6.1737948426356859E-3</v>
      </c>
      <c r="AX79" s="47">
        <f t="shared" si="85"/>
        <v>0</v>
      </c>
      <c r="AY79" s="47">
        <f t="shared" si="86"/>
        <v>0</v>
      </c>
      <c r="AZ79" s="47">
        <f t="shared" si="87"/>
        <v>6.1737948426356859E-3</v>
      </c>
      <c r="BA79" s="47">
        <f t="shared" si="88"/>
        <v>0.26583425645022396</v>
      </c>
      <c r="BB79" s="23">
        <f>IF(V79&gt;0,J79*DATA!$C$4,0)</f>
        <v>0</v>
      </c>
      <c r="BC79" s="23">
        <f>IF(X79&gt;0,N79*_xlfn.XLOOKUP(Budapest!O79,DATA!$B$5:$B$6,DATA!$C$5:$C$6,"error",0,1),0)</f>
        <v>95270.88</v>
      </c>
      <c r="BD79" s="23" t="str">
        <f>IF(Z79&gt;0,(L79-M79)*DATA!$C$7,"0,00 ")</f>
        <v xml:space="preserve">0,00 </v>
      </c>
      <c r="BE79" s="23">
        <f>IF(G79="basement",D79*DATA!$C$8,IF(G79="ground",0,"error"))</f>
        <v>0</v>
      </c>
      <c r="BF79" s="23">
        <f t="shared" si="89"/>
        <v>95270.88</v>
      </c>
      <c r="BG79" s="23">
        <v>0.25</v>
      </c>
      <c r="BH79" s="23">
        <v>1.1000000000000001</v>
      </c>
      <c r="BI79" s="23">
        <f t="shared" si="90"/>
        <v>0.56999999999999995</v>
      </c>
      <c r="BJ79" s="23">
        <v>0.22</v>
      </c>
      <c r="BK79" s="23">
        <f t="shared" si="91"/>
        <v>0.25</v>
      </c>
      <c r="BL79" s="23">
        <f t="shared" si="92"/>
        <v>0.12054794520547943</v>
      </c>
      <c r="BM79" s="5">
        <v>1.1000000000000001</v>
      </c>
      <c r="BN79" s="5">
        <f t="shared" si="93"/>
        <v>0.56999999999999995</v>
      </c>
      <c r="BO79" s="50"/>
      <c r="BP79" s="48">
        <f t="shared" si="56"/>
        <v>39503.5</v>
      </c>
      <c r="BQ79" s="51">
        <f t="shared" si="57"/>
        <v>6</v>
      </c>
      <c r="BR79" s="47">
        <f t="shared" si="94"/>
        <v>12641.12</v>
      </c>
      <c r="BS79" s="46">
        <f t="shared" si="58"/>
        <v>20.5</v>
      </c>
      <c r="BT79" s="46">
        <f t="shared" si="95"/>
        <v>31602.800000000003</v>
      </c>
      <c r="BU79" s="46">
        <f t="shared" si="59"/>
        <v>319.60944784999998</v>
      </c>
      <c r="BV79" s="46">
        <f t="shared" si="60"/>
        <v>319.60944784999998</v>
      </c>
      <c r="BW79" s="46">
        <f t="shared" si="61"/>
        <v>312.35523919178087</v>
      </c>
      <c r="BX79" s="46">
        <f t="shared" si="62"/>
        <v>319.60944784999998</v>
      </c>
      <c r="BY79" s="46">
        <f t="shared" si="63"/>
        <v>319.60944784999998</v>
      </c>
      <c r="BZ79" s="46">
        <f t="shared" si="96"/>
        <v>368317.92770234001</v>
      </c>
      <c r="CA79" s="46">
        <f t="shared" si="96"/>
        <v>368317.92770234001</v>
      </c>
      <c r="CB79" s="46">
        <f t="shared" si="96"/>
        <v>359958.17764460831</v>
      </c>
      <c r="CC79" s="46">
        <f t="shared" si="96"/>
        <v>368317.92770234001</v>
      </c>
      <c r="CD79" s="46">
        <f t="shared" si="96"/>
        <v>368317.92770234001</v>
      </c>
    </row>
    <row r="80" spans="1:82" s="52" customFormat="1" ht="15" customHeight="1" x14ac:dyDescent="0.35">
      <c r="A80" s="39">
        <v>77</v>
      </c>
      <c r="B80" s="40" t="s">
        <v>82</v>
      </c>
      <c r="C80" s="40" t="s">
        <v>168</v>
      </c>
      <c r="D80" s="41">
        <v>252.5</v>
      </c>
      <c r="E80" s="41">
        <f t="shared" si="64"/>
        <v>808</v>
      </c>
      <c r="F80" s="41">
        <v>90.8</v>
      </c>
      <c r="G80" s="42" t="s">
        <v>84</v>
      </c>
      <c r="H80" s="43">
        <v>4</v>
      </c>
      <c r="I80" s="44">
        <v>14.5</v>
      </c>
      <c r="J80" s="41">
        <f t="shared" si="65"/>
        <v>1086</v>
      </c>
      <c r="K80" s="42" t="s">
        <v>97</v>
      </c>
      <c r="L80" s="44">
        <v>230.6</v>
      </c>
      <c r="M80" s="44">
        <v>116.14</v>
      </c>
      <c r="N80" s="41">
        <v>260.07499999999999</v>
      </c>
      <c r="O80" s="45" t="s">
        <v>86</v>
      </c>
      <c r="P80" s="45" t="s">
        <v>97</v>
      </c>
      <c r="Q80" s="45" t="s">
        <v>87</v>
      </c>
      <c r="R80" s="45" t="s">
        <v>88</v>
      </c>
      <c r="S80" s="46">
        <f t="shared" si="66"/>
        <v>56191.204206550006</v>
      </c>
      <c r="T80" s="46">
        <f t="shared" si="49"/>
        <v>69.543569562561885</v>
      </c>
      <c r="U80" s="47">
        <f t="shared" si="67"/>
        <v>56191.204206550006</v>
      </c>
      <c r="V80" s="47">
        <f t="shared" si="50"/>
        <v>0</v>
      </c>
      <c r="W80" s="47">
        <f t="shared" si="68"/>
        <v>55095.803641123297</v>
      </c>
      <c r="X80" s="47">
        <f t="shared" si="51"/>
        <v>1095.4005654267094</v>
      </c>
      <c r="Y80" s="48">
        <f t="shared" si="69"/>
        <v>47708.14724305</v>
      </c>
      <c r="Z80" s="47">
        <f t="shared" si="52"/>
        <v>8483.0569635000065</v>
      </c>
      <c r="AA80" s="48">
        <f t="shared" si="70"/>
        <v>56191.204206550006</v>
      </c>
      <c r="AB80" s="47">
        <f t="shared" si="53"/>
        <v>0</v>
      </c>
      <c r="AC80" s="47">
        <f t="shared" si="71"/>
        <v>9578.4575289267159</v>
      </c>
      <c r="AD80" s="47">
        <f t="shared" si="72"/>
        <v>46612.74667762329</v>
      </c>
      <c r="AE80" s="47">
        <f t="shared" si="73"/>
        <v>57.689042917850607</v>
      </c>
      <c r="AF80" s="49">
        <f t="shared" si="74"/>
        <v>0.17046186612619685</v>
      </c>
      <c r="AG80" s="47">
        <f>IF(ISBLANK($D80),"",S80*_xlfn.XLOOKUP(Q80,DATA!$B$24:$B$25,DATA!$C$24:$C$25,"error",0,1)/1000)</f>
        <v>11.291622485306224</v>
      </c>
      <c r="AH80" s="47">
        <f>IF(ISBLANK($D80),"",V80*_xlfn.XLOOKUP(Q80,DATA!$B$24:$B$25,DATA!$C$24:$C$25,"error",0,1)/1000)</f>
        <v>0</v>
      </c>
      <c r="AI80" s="47">
        <f>IF(ISBLANK($D80),"",X80*_xlfn.XLOOKUP(Q80,DATA!$B$24:$B$25,DATA!$C$24:$C$25,"error",0,1)/1000)</f>
        <v>0.22012074362249723</v>
      </c>
      <c r="AJ80" s="47">
        <f>IF(ISBLANK($D80),"",Z80*_xlfn.XLOOKUP(Q80,DATA!$B$24:$B$25,DATA!$C$24:$C$25,"error",0,1)/1000)</f>
        <v>1.7046702968153262</v>
      </c>
      <c r="AK80" s="47">
        <f>IF(ISBLANK($D80),"",AB80*_xlfn.XLOOKUP(Q80,DATA!$B$24:$B$25,DATA!$C$24:$C$25,"error",0,1)/1000)</f>
        <v>0</v>
      </c>
      <c r="AL80" s="47">
        <f t="shared" si="54"/>
        <v>1.9247910404378235</v>
      </c>
      <c r="AM80" s="47">
        <f t="shared" si="55"/>
        <v>9.3668314448684011</v>
      </c>
      <c r="AN80" s="47">
        <f t="shared" si="75"/>
        <v>0.76302125113771579</v>
      </c>
      <c r="AO80" s="47">
        <f t="shared" si="76"/>
        <v>0</v>
      </c>
      <c r="AP80" s="47">
        <f t="shared" si="77"/>
        <v>1.4874461612471038E-2</v>
      </c>
      <c r="AQ80" s="47">
        <f t="shared" si="78"/>
        <v>0.11519156475040949</v>
      </c>
      <c r="AR80" s="47">
        <f t="shared" si="79"/>
        <v>0</v>
      </c>
      <c r="AS80" s="47">
        <f t="shared" si="80"/>
        <v>0.13006602636288053</v>
      </c>
      <c r="AT80" s="47">
        <f t="shared" si="81"/>
        <v>0.63295522477483523</v>
      </c>
      <c r="AU80" s="47">
        <f t="shared" si="82"/>
        <v>4.1498007038025864E-2</v>
      </c>
      <c r="AV80" s="47">
        <f t="shared" si="83"/>
        <v>0</v>
      </c>
      <c r="AW80" s="47">
        <f t="shared" si="84"/>
        <v>8.0896896614713134E-4</v>
      </c>
      <c r="AX80" s="47">
        <f t="shared" si="85"/>
        <v>6.2648587540728076E-3</v>
      </c>
      <c r="AY80" s="47">
        <f t="shared" si="86"/>
        <v>0</v>
      </c>
      <c r="AZ80" s="47">
        <f t="shared" si="87"/>
        <v>7.0738277202199388E-3</v>
      </c>
      <c r="BA80" s="47">
        <f t="shared" si="88"/>
        <v>3.4424179317805927E-2</v>
      </c>
      <c r="BB80" s="23">
        <f>IF(V80&gt;0,J80*DATA!$C$4,0)</f>
        <v>0</v>
      </c>
      <c r="BC80" s="23">
        <f>IF(X80&gt;0,N80*_xlfn.XLOOKUP(Budapest!O80,DATA!$B$5:$B$6,DATA!$C$5:$C$6,"error",0,1),0)</f>
        <v>12483.599999999999</v>
      </c>
      <c r="BD80" s="23">
        <f>IF(Z80&gt;0,(L80-M80)*DATA!$C$7,"0,00 ")</f>
        <v>17169</v>
      </c>
      <c r="BE80" s="23">
        <f>IF(G80="basement",D80*DATA!$C$8,IF(G80="ground",0,"error"))</f>
        <v>0</v>
      </c>
      <c r="BF80" s="23">
        <f t="shared" si="89"/>
        <v>29652.6</v>
      </c>
      <c r="BG80" s="23">
        <v>0.25</v>
      </c>
      <c r="BH80" s="23">
        <v>1.9686253252385084</v>
      </c>
      <c r="BI80" s="23">
        <f t="shared" si="90"/>
        <v>0.56999999999999995</v>
      </c>
      <c r="BJ80" s="23">
        <v>0.22</v>
      </c>
      <c r="BK80" s="23">
        <f t="shared" si="91"/>
        <v>0.25</v>
      </c>
      <c r="BL80" s="23">
        <f t="shared" si="92"/>
        <v>0.12054794520547943</v>
      </c>
      <c r="BM80" s="5">
        <v>1.1000000000000001</v>
      </c>
      <c r="BN80" s="5">
        <f t="shared" si="93"/>
        <v>0.56999999999999995</v>
      </c>
      <c r="BO80" s="50"/>
      <c r="BP80" s="48">
        <f t="shared" si="56"/>
        <v>3661.25</v>
      </c>
      <c r="BQ80" s="51">
        <f t="shared" si="57"/>
        <v>4</v>
      </c>
      <c r="BR80" s="47">
        <f t="shared" si="94"/>
        <v>1171.6000000000001</v>
      </c>
      <c r="BS80" s="46">
        <f t="shared" si="58"/>
        <v>14.5</v>
      </c>
      <c r="BT80" s="46">
        <f t="shared" si="95"/>
        <v>2929</v>
      </c>
      <c r="BU80" s="46">
        <f t="shared" si="59"/>
        <v>48.760156375000001</v>
      </c>
      <c r="BV80" s="46">
        <f t="shared" si="60"/>
        <v>48.760156375000001</v>
      </c>
      <c r="BW80" s="46">
        <f t="shared" si="61"/>
        <v>47.809617876712331</v>
      </c>
      <c r="BX80" s="46">
        <f t="shared" si="62"/>
        <v>41.398947624999998</v>
      </c>
      <c r="BY80" s="46">
        <f t="shared" si="63"/>
        <v>48.760156375000001</v>
      </c>
      <c r="BZ80" s="46">
        <f t="shared" si="96"/>
        <v>56191.204206550006</v>
      </c>
      <c r="CA80" s="46">
        <f t="shared" si="96"/>
        <v>56191.204206550006</v>
      </c>
      <c r="CB80" s="46">
        <f t="shared" si="96"/>
        <v>55095.803641123297</v>
      </c>
      <c r="CC80" s="46">
        <f t="shared" si="96"/>
        <v>47708.14724305</v>
      </c>
      <c r="CD80" s="46">
        <f t="shared" si="96"/>
        <v>56191.204206550006</v>
      </c>
    </row>
    <row r="81" spans="1:82" s="52" customFormat="1" ht="15" customHeight="1" x14ac:dyDescent="0.35">
      <c r="A81" s="39">
        <v>78</v>
      </c>
      <c r="B81" s="40" t="s">
        <v>82</v>
      </c>
      <c r="C81" s="40" t="s">
        <v>169</v>
      </c>
      <c r="D81" s="41">
        <v>655.6</v>
      </c>
      <c r="E81" s="41">
        <f t="shared" si="64"/>
        <v>2622.4</v>
      </c>
      <c r="F81" s="41">
        <v>103.6</v>
      </c>
      <c r="G81" s="42" t="s">
        <v>84</v>
      </c>
      <c r="H81" s="43">
        <v>5</v>
      </c>
      <c r="I81" s="44">
        <v>17.5</v>
      </c>
      <c r="J81" s="41">
        <f t="shared" si="65"/>
        <v>1468.5</v>
      </c>
      <c r="K81" s="42" t="s">
        <v>85</v>
      </c>
      <c r="L81" s="44">
        <v>344.5</v>
      </c>
      <c r="M81" s="44">
        <v>275.60000000000002</v>
      </c>
      <c r="N81" s="41">
        <v>675.26800000000003</v>
      </c>
      <c r="O81" s="45" t="s">
        <v>86</v>
      </c>
      <c r="P81" s="45" t="s">
        <v>85</v>
      </c>
      <c r="Q81" s="45" t="s">
        <v>87</v>
      </c>
      <c r="R81" s="45" t="s">
        <v>88</v>
      </c>
      <c r="S81" s="46">
        <f t="shared" si="66"/>
        <v>250454.14772688804</v>
      </c>
      <c r="T81" s="46">
        <f t="shared" si="49"/>
        <v>95.505700017879818</v>
      </c>
      <c r="U81" s="47">
        <f t="shared" si="67"/>
        <v>171862.59199899572</v>
      </c>
      <c r="V81" s="47">
        <f t="shared" si="50"/>
        <v>78591.555727892322</v>
      </c>
      <c r="W81" s="47">
        <f t="shared" si="68"/>
        <v>190663.61792152282</v>
      </c>
      <c r="X81" s="47">
        <f t="shared" si="51"/>
        <v>59790.529805365222</v>
      </c>
      <c r="Y81" s="48">
        <f t="shared" si="69"/>
        <v>245347.71207438808</v>
      </c>
      <c r="Z81" s="47">
        <f t="shared" si="52"/>
        <v>5106.4356524999603</v>
      </c>
      <c r="AA81" s="48">
        <f t="shared" si="70"/>
        <v>250454.14772688804</v>
      </c>
      <c r="AB81" s="47">
        <f t="shared" si="53"/>
        <v>0</v>
      </c>
      <c r="AC81" s="47">
        <f t="shared" si="71"/>
        <v>143488.52118575751</v>
      </c>
      <c r="AD81" s="47">
        <f t="shared" si="72"/>
        <v>106965.62654113054</v>
      </c>
      <c r="AE81" s="47">
        <f t="shared" si="73"/>
        <v>40.789210853085166</v>
      </c>
      <c r="AF81" s="49">
        <f t="shared" si="74"/>
        <v>0.5729133355867877</v>
      </c>
      <c r="AG81" s="47">
        <f>IF(ISBLANK($D81),"",S81*_xlfn.XLOOKUP(Q81,DATA!$B$24:$B$25,DATA!$C$24:$C$25,"error",0,1)/1000)</f>
        <v>50.328760985718155</v>
      </c>
      <c r="AH81" s="47">
        <f>IF(ISBLANK($D81),"",V81*_xlfn.XLOOKUP(Q81,DATA!$B$24:$B$25,DATA!$C$24:$C$25,"error",0,1)/1000)</f>
        <v>15.792973123519962</v>
      </c>
      <c r="AI81" s="47">
        <f>IF(ISBLANK($D81),"",X81*_xlfn.XLOOKUP(Q81,DATA!$B$24:$B$25,DATA!$C$24:$C$25,"error",0,1)/1000)</f>
        <v>12.014906964388141</v>
      </c>
      <c r="AJ81" s="47">
        <f>IF(ISBLANK($D81),"",Z81*_xlfn.XLOOKUP(Q81,DATA!$B$24:$B$25,DATA!$C$24:$C$25,"error",0,1)/1000)</f>
        <v>1.026138244369867</v>
      </c>
      <c r="AK81" s="47">
        <f>IF(ISBLANK($D81),"",AB81*_xlfn.XLOOKUP(Q81,DATA!$B$24:$B$25,DATA!$C$24:$C$25,"error",0,1)/1000)</f>
        <v>0</v>
      </c>
      <c r="AL81" s="47">
        <f t="shared" si="54"/>
        <v>28.834018332277971</v>
      </c>
      <c r="AM81" s="47">
        <f t="shared" si="55"/>
        <v>21.494742653440184</v>
      </c>
      <c r="AN81" s="47">
        <f t="shared" si="75"/>
        <v>3.400920835380929</v>
      </c>
      <c r="AO81" s="47">
        <f t="shared" si="76"/>
        <v>1.0671959789280647</v>
      </c>
      <c r="AP81" s="47">
        <f t="shared" si="77"/>
        <v>0.81189655040278941</v>
      </c>
      <c r="AQ81" s="47">
        <f t="shared" si="78"/>
        <v>6.934037053383843E-2</v>
      </c>
      <c r="AR81" s="47">
        <f t="shared" si="79"/>
        <v>0</v>
      </c>
      <c r="AS81" s="47">
        <f t="shared" si="80"/>
        <v>1.9484328998646925</v>
      </c>
      <c r="AT81" s="47">
        <f t="shared" si="81"/>
        <v>1.4524879355162366</v>
      </c>
      <c r="AU81" s="47">
        <f t="shared" si="82"/>
        <v>0.18496396601270298</v>
      </c>
      <c r="AV81" s="47">
        <f t="shared" si="83"/>
        <v>5.8040986641558899E-2</v>
      </c>
      <c r="AW81" s="47">
        <f t="shared" si="84"/>
        <v>4.4156160411688031E-2</v>
      </c>
      <c r="AX81" s="47">
        <f t="shared" si="85"/>
        <v>3.7711756784519724E-3</v>
      </c>
      <c r="AY81" s="47">
        <f t="shared" si="86"/>
        <v>0</v>
      </c>
      <c r="AZ81" s="47">
        <f t="shared" si="87"/>
        <v>0.1059683227316989</v>
      </c>
      <c r="BA81" s="47">
        <f t="shared" si="88"/>
        <v>7.8995643281004085E-2</v>
      </c>
      <c r="BB81" s="23">
        <f>IF(V81&gt;0,J81*DATA!$C$4,0)</f>
        <v>95452.5</v>
      </c>
      <c r="BC81" s="23">
        <f>IF(X81&gt;0,N81*_xlfn.XLOOKUP(Budapest!O81,DATA!$B$5:$B$6,DATA!$C$5:$C$6,"error",0,1),0)</f>
        <v>32412.864000000001</v>
      </c>
      <c r="BD81" s="23">
        <f>IF(Z81&gt;0,(L81-M81)*DATA!$C$7,"0,00 ")</f>
        <v>10334.999999999996</v>
      </c>
      <c r="BE81" s="23">
        <f>IF(G81="basement",D81*DATA!$C$8,IF(G81="ground",0,"error"))</f>
        <v>0</v>
      </c>
      <c r="BF81" s="23">
        <f t="shared" si="89"/>
        <v>138200.364</v>
      </c>
      <c r="BG81" s="23">
        <v>1.48</v>
      </c>
      <c r="BH81" s="23">
        <v>1.45</v>
      </c>
      <c r="BI81" s="23">
        <f t="shared" si="90"/>
        <v>0.56999999999999995</v>
      </c>
      <c r="BJ81" s="23">
        <v>2.33</v>
      </c>
      <c r="BK81" s="23">
        <f t="shared" si="91"/>
        <v>0.21630769230769231</v>
      </c>
      <c r="BL81" s="23">
        <f t="shared" si="92"/>
        <v>0.23928112965340181</v>
      </c>
      <c r="BM81" s="5">
        <v>1.1000000000000001</v>
      </c>
      <c r="BN81" s="5">
        <f t="shared" si="93"/>
        <v>0.56999999999999995</v>
      </c>
      <c r="BO81" s="50"/>
      <c r="BP81" s="48">
        <f t="shared" si="56"/>
        <v>11473</v>
      </c>
      <c r="BQ81" s="51">
        <f t="shared" si="57"/>
        <v>5</v>
      </c>
      <c r="BR81" s="47">
        <f t="shared" si="94"/>
        <v>3671.36</v>
      </c>
      <c r="BS81" s="46">
        <f t="shared" si="58"/>
        <v>17.5</v>
      </c>
      <c r="BT81" s="46">
        <f t="shared" si="95"/>
        <v>9178.4</v>
      </c>
      <c r="BU81" s="46">
        <f t="shared" si="59"/>
        <v>217.33265162000001</v>
      </c>
      <c r="BV81" s="46">
        <f t="shared" si="60"/>
        <v>149.13449496615385</v>
      </c>
      <c r="BW81" s="46">
        <f t="shared" si="61"/>
        <v>165.44916515231066</v>
      </c>
      <c r="BX81" s="46">
        <f t="shared" si="62"/>
        <v>212.90152037000004</v>
      </c>
      <c r="BY81" s="46">
        <f t="shared" si="63"/>
        <v>217.33265162000001</v>
      </c>
      <c r="BZ81" s="46">
        <f t="shared" si="96"/>
        <v>250454.14772688804</v>
      </c>
      <c r="CA81" s="46">
        <f t="shared" si="96"/>
        <v>171862.59199899572</v>
      </c>
      <c r="CB81" s="46">
        <f t="shared" si="96"/>
        <v>190663.61792152282</v>
      </c>
      <c r="CC81" s="46">
        <f t="shared" si="96"/>
        <v>245347.71207438808</v>
      </c>
      <c r="CD81" s="46">
        <f t="shared" si="96"/>
        <v>250454.14772688804</v>
      </c>
    </row>
    <row r="82" spans="1:82" s="52" customFormat="1" ht="15" customHeight="1" x14ac:dyDescent="0.35">
      <c r="A82" s="39">
        <v>79</v>
      </c>
      <c r="B82" s="40" t="s">
        <v>82</v>
      </c>
      <c r="C82" s="40" t="s">
        <v>170</v>
      </c>
      <c r="D82" s="41">
        <v>166.4</v>
      </c>
      <c r="E82" s="41">
        <f t="shared" si="64"/>
        <v>798.72</v>
      </c>
      <c r="F82" s="41">
        <v>57</v>
      </c>
      <c r="G82" s="42" t="s">
        <v>84</v>
      </c>
      <c r="H82" s="43">
        <v>6</v>
      </c>
      <c r="I82" s="44">
        <v>20.5</v>
      </c>
      <c r="J82" s="41">
        <f t="shared" si="65"/>
        <v>946.6</v>
      </c>
      <c r="K82" s="42" t="s">
        <v>97</v>
      </c>
      <c r="L82" s="44">
        <v>221.9</v>
      </c>
      <c r="M82" s="44">
        <v>155.30000000000001</v>
      </c>
      <c r="N82" s="41">
        <v>166.4</v>
      </c>
      <c r="O82" s="45" t="s">
        <v>98</v>
      </c>
      <c r="P82" s="45" t="s">
        <v>97</v>
      </c>
      <c r="Q82" s="45" t="s">
        <v>87</v>
      </c>
      <c r="R82" s="45" t="s">
        <v>88</v>
      </c>
      <c r="S82" s="46">
        <f t="shared" si="66"/>
        <v>47438.48642092001</v>
      </c>
      <c r="T82" s="46">
        <f t="shared" si="49"/>
        <v>59.393137045422684</v>
      </c>
      <c r="U82" s="47">
        <f t="shared" si="67"/>
        <v>47438.48642092001</v>
      </c>
      <c r="V82" s="47">
        <f t="shared" si="50"/>
        <v>0</v>
      </c>
      <c r="W82" s="47">
        <f t="shared" si="68"/>
        <v>46726.777411527641</v>
      </c>
      <c r="X82" s="47">
        <f t="shared" si="51"/>
        <v>711.7090093923689</v>
      </c>
      <c r="Y82" s="48">
        <f t="shared" si="69"/>
        <v>42502.512335920008</v>
      </c>
      <c r="Z82" s="47">
        <f t="shared" si="52"/>
        <v>4935.9740850000017</v>
      </c>
      <c r="AA82" s="48">
        <f t="shared" si="70"/>
        <v>47438.48642092001</v>
      </c>
      <c r="AB82" s="47">
        <f t="shared" si="53"/>
        <v>0</v>
      </c>
      <c r="AC82" s="47">
        <f t="shared" si="71"/>
        <v>5647.6830943923705</v>
      </c>
      <c r="AD82" s="47">
        <f t="shared" si="72"/>
        <v>41790.803326527639</v>
      </c>
      <c r="AE82" s="47">
        <f t="shared" si="73"/>
        <v>52.322219709695062</v>
      </c>
      <c r="AF82" s="49">
        <f t="shared" si="74"/>
        <v>0.11905276749938176</v>
      </c>
      <c r="AG82" s="47">
        <f>IF(ISBLANK($D82),"",S82*_xlfn.XLOOKUP(Q82,DATA!$B$24:$B$25,DATA!$C$24:$C$25,"error",0,1)/1000)</f>
        <v>9.5327638462838742</v>
      </c>
      <c r="AH82" s="47">
        <f>IF(ISBLANK($D82),"",V82*_xlfn.XLOOKUP(Q82,DATA!$B$24:$B$25,DATA!$C$24:$C$25,"error",0,1)/1000)</f>
        <v>0</v>
      </c>
      <c r="AI82" s="47">
        <f>IF(ISBLANK($D82),"",X82*_xlfn.XLOOKUP(Q82,DATA!$B$24:$B$25,DATA!$C$24:$C$25,"error",0,1)/1000)</f>
        <v>0.14301792543739653</v>
      </c>
      <c r="AJ82" s="47">
        <f>IF(ISBLANK($D82),"",Z82*_xlfn.XLOOKUP(Q82,DATA!$B$24:$B$25,DATA!$C$24:$C$25,"error",0,1)/1000)</f>
        <v>0.99188399238075031</v>
      </c>
      <c r="AK82" s="47">
        <f>IF(ISBLANK($D82),"",AB82*_xlfn.XLOOKUP(Q82,DATA!$B$24:$B$25,DATA!$C$24:$C$25,"error",0,1)/1000)</f>
        <v>0</v>
      </c>
      <c r="AL82" s="47">
        <f t="shared" si="54"/>
        <v>1.1349019178181468</v>
      </c>
      <c r="AM82" s="47">
        <f t="shared" si="55"/>
        <v>8.3978619284657281</v>
      </c>
      <c r="AN82" s="47">
        <f t="shared" si="75"/>
        <v>0.64416795781626313</v>
      </c>
      <c r="AO82" s="47">
        <f t="shared" si="76"/>
        <v>0</v>
      </c>
      <c r="AP82" s="47">
        <f t="shared" si="77"/>
        <v>9.6643079012221703E-3</v>
      </c>
      <c r="AQ82" s="47">
        <f t="shared" si="78"/>
        <v>6.7025670211228988E-2</v>
      </c>
      <c r="AR82" s="47">
        <f t="shared" si="79"/>
        <v>0</v>
      </c>
      <c r="AS82" s="47">
        <f t="shared" si="80"/>
        <v>7.6689978112451151E-2</v>
      </c>
      <c r="AT82" s="47">
        <f t="shared" si="81"/>
        <v>0.56747797970381197</v>
      </c>
      <c r="AU82" s="47">
        <f t="shared" si="82"/>
        <v>3.5033999914512601E-2</v>
      </c>
      <c r="AV82" s="47">
        <f t="shared" si="83"/>
        <v>0</v>
      </c>
      <c r="AW82" s="47">
        <f t="shared" si="84"/>
        <v>5.2560727070782745E-4</v>
      </c>
      <c r="AX82" s="47">
        <f t="shared" si="85"/>
        <v>3.6452873756880025E-3</v>
      </c>
      <c r="AY82" s="47">
        <f t="shared" si="86"/>
        <v>0</v>
      </c>
      <c r="AZ82" s="47">
        <f t="shared" si="87"/>
        <v>4.1708946463958297E-3</v>
      </c>
      <c r="BA82" s="47">
        <f t="shared" si="88"/>
        <v>3.086310526811677E-2</v>
      </c>
      <c r="BB82" s="23">
        <f>IF(V82&gt;0,J82*DATA!$C$4,0)</f>
        <v>0</v>
      </c>
      <c r="BC82" s="23">
        <f>IF(X82&gt;0,N82*_xlfn.XLOOKUP(Budapest!O82,DATA!$B$5:$B$6,DATA!$C$5:$C$6,"error",0,1),0)</f>
        <v>14144</v>
      </c>
      <c r="BD82" s="23">
        <f>IF(Z82&gt;0,(L82-M82)*DATA!$C$7,"0,00 ")</f>
        <v>9990</v>
      </c>
      <c r="BE82" s="23">
        <f>IF(G82="basement",D82*DATA!$C$8,IF(G82="ground",0,"error"))</f>
        <v>0</v>
      </c>
      <c r="BF82" s="23">
        <f t="shared" si="89"/>
        <v>24134</v>
      </c>
      <c r="BG82" s="23">
        <v>0.25</v>
      </c>
      <c r="BH82" s="23">
        <v>1.6252365930599368</v>
      </c>
      <c r="BI82" s="23">
        <f t="shared" si="90"/>
        <v>0.56999999999999995</v>
      </c>
      <c r="BJ82" s="23">
        <v>0.21</v>
      </c>
      <c r="BK82" s="23">
        <f t="shared" si="91"/>
        <v>0.25</v>
      </c>
      <c r="BL82" s="23">
        <f t="shared" si="92"/>
        <v>0.10900763358778627</v>
      </c>
      <c r="BM82" s="5">
        <v>1.1000000000000001</v>
      </c>
      <c r="BN82" s="5">
        <f t="shared" si="93"/>
        <v>0.56999999999999995</v>
      </c>
      <c r="BO82" s="50"/>
      <c r="BP82" s="48">
        <f t="shared" si="56"/>
        <v>3411.2000000000003</v>
      </c>
      <c r="BQ82" s="51">
        <f t="shared" si="57"/>
        <v>6</v>
      </c>
      <c r="BR82" s="47">
        <f t="shared" si="94"/>
        <v>1091.5840000000001</v>
      </c>
      <c r="BS82" s="46">
        <f t="shared" si="58"/>
        <v>20.5</v>
      </c>
      <c r="BT82" s="46">
        <f t="shared" si="95"/>
        <v>2728.9600000000005</v>
      </c>
      <c r="BU82" s="46">
        <f t="shared" si="59"/>
        <v>41.164948300000006</v>
      </c>
      <c r="BV82" s="46">
        <f t="shared" si="60"/>
        <v>41.164948300000006</v>
      </c>
      <c r="BW82" s="46">
        <f t="shared" si="61"/>
        <v>40.547359780916032</v>
      </c>
      <c r="BX82" s="46">
        <f t="shared" si="62"/>
        <v>36.881735800000001</v>
      </c>
      <c r="BY82" s="46">
        <f t="shared" si="63"/>
        <v>41.164948300000006</v>
      </c>
      <c r="BZ82" s="46">
        <f t="shared" si="96"/>
        <v>47438.48642092001</v>
      </c>
      <c r="CA82" s="46">
        <f t="shared" si="96"/>
        <v>47438.48642092001</v>
      </c>
      <c r="CB82" s="46">
        <f t="shared" si="96"/>
        <v>46726.777411527641</v>
      </c>
      <c r="CC82" s="46">
        <f t="shared" si="96"/>
        <v>42502.512335920008</v>
      </c>
      <c r="CD82" s="46">
        <f t="shared" si="96"/>
        <v>47438.48642092001</v>
      </c>
    </row>
    <row r="83" spans="1:82" s="52" customFormat="1" ht="15" customHeight="1" x14ac:dyDescent="0.35">
      <c r="A83" s="39">
        <v>80</v>
      </c>
      <c r="B83" s="40" t="s">
        <v>82</v>
      </c>
      <c r="C83" s="40" t="s">
        <v>171</v>
      </c>
      <c r="D83" s="41">
        <v>199.8</v>
      </c>
      <c r="E83" s="41">
        <f t="shared" si="64"/>
        <v>639.36000000000013</v>
      </c>
      <c r="F83" s="41">
        <v>59.6</v>
      </c>
      <c r="G83" s="42" t="s">
        <v>84</v>
      </c>
      <c r="H83" s="43">
        <v>4</v>
      </c>
      <c r="I83" s="44">
        <v>14.5</v>
      </c>
      <c r="J83" s="41">
        <f t="shared" si="65"/>
        <v>708.6</v>
      </c>
      <c r="K83" s="42" t="s">
        <v>85</v>
      </c>
      <c r="L83" s="44">
        <v>155.6</v>
      </c>
      <c r="M83" s="44">
        <v>124.48</v>
      </c>
      <c r="N83" s="41">
        <v>205.79400000000001</v>
      </c>
      <c r="O83" s="45" t="s">
        <v>86</v>
      </c>
      <c r="P83" s="45" t="s">
        <v>97</v>
      </c>
      <c r="Q83" s="45" t="s">
        <v>87</v>
      </c>
      <c r="R83" s="45" t="s">
        <v>88</v>
      </c>
      <c r="S83" s="46">
        <f t="shared" si="66"/>
        <v>74121.439845516012</v>
      </c>
      <c r="T83" s="46">
        <f t="shared" si="49"/>
        <v>115.93068043905781</v>
      </c>
      <c r="U83" s="47">
        <f t="shared" si="67"/>
        <v>36198.405191934471</v>
      </c>
      <c r="V83" s="47">
        <f t="shared" si="50"/>
        <v>37923.034653581541</v>
      </c>
      <c r="W83" s="47">
        <f t="shared" si="68"/>
        <v>73254.663477309048</v>
      </c>
      <c r="X83" s="47">
        <f t="shared" si="51"/>
        <v>866.77636820696353</v>
      </c>
      <c r="Y83" s="48">
        <f t="shared" si="69"/>
        <v>71815.02072351602</v>
      </c>
      <c r="Z83" s="47">
        <f t="shared" si="52"/>
        <v>2306.4191219999921</v>
      </c>
      <c r="AA83" s="48">
        <f t="shared" si="70"/>
        <v>74121.439845516012</v>
      </c>
      <c r="AB83" s="47">
        <f t="shared" si="53"/>
        <v>0</v>
      </c>
      <c r="AC83" s="47">
        <f t="shared" si="71"/>
        <v>41096.230143788496</v>
      </c>
      <c r="AD83" s="47">
        <f t="shared" si="72"/>
        <v>33025.209701727515</v>
      </c>
      <c r="AE83" s="47">
        <f t="shared" si="73"/>
        <v>51.653543702651888</v>
      </c>
      <c r="AF83" s="49">
        <f t="shared" si="74"/>
        <v>0.55444457405902137</v>
      </c>
      <c r="AG83" s="47">
        <f>IF(ISBLANK($D83),"",S83*_xlfn.XLOOKUP(Q83,DATA!$B$24:$B$25,DATA!$C$24:$C$25,"error",0,1)/1000)</f>
        <v>14.894703336956441</v>
      </c>
      <c r="AH83" s="47">
        <f>IF(ISBLANK($D83),"",V83*_xlfn.XLOOKUP(Q83,DATA!$B$24:$B$25,DATA!$C$24:$C$25,"error",0,1)/1000)</f>
        <v>7.6206338136372107</v>
      </c>
      <c r="AI83" s="47">
        <f>IF(ISBLANK($D83),"",X83*_xlfn.XLOOKUP(Q83,DATA!$B$24:$B$25,DATA!$C$24:$C$25,"error",0,1)/1000)</f>
        <v>0.1741787111911893</v>
      </c>
      <c r="AJ83" s="47">
        <f>IF(ISBLANK($D83),"",Z83*_xlfn.XLOOKUP(Q83,DATA!$B$24:$B$25,DATA!$C$24:$C$25,"error",0,1)/1000)</f>
        <v>0.4634749225658984</v>
      </c>
      <c r="AK83" s="47">
        <f>IF(ISBLANK($D83),"",AB83*_xlfn.XLOOKUP(Q83,DATA!$B$24:$B$25,DATA!$C$24:$C$25,"error",0,1)/1000)</f>
        <v>0</v>
      </c>
      <c r="AL83" s="47">
        <f t="shared" si="54"/>
        <v>8.2582874473942987</v>
      </c>
      <c r="AM83" s="47">
        <f t="shared" si="55"/>
        <v>6.6364158895621426</v>
      </c>
      <c r="AN83" s="47">
        <f t="shared" si="75"/>
        <v>1.0064962046223955</v>
      </c>
      <c r="AO83" s="47">
        <f t="shared" si="76"/>
        <v>0.51495748768704563</v>
      </c>
      <c r="AP83" s="47">
        <f t="shared" si="77"/>
        <v>1.1769970020482128E-2</v>
      </c>
      <c r="AQ83" s="47">
        <f t="shared" si="78"/>
        <v>3.1318901756357931E-2</v>
      </c>
      <c r="AR83" s="47">
        <f t="shared" si="79"/>
        <v>0</v>
      </c>
      <c r="AS83" s="47">
        <f t="shared" si="80"/>
        <v>0.5580463594638857</v>
      </c>
      <c r="AT83" s="47">
        <f t="shared" si="81"/>
        <v>0.44844984515850983</v>
      </c>
      <c r="AU83" s="47">
        <f t="shared" si="82"/>
        <v>5.4739742203625673E-2</v>
      </c>
      <c r="AV83" s="47">
        <f t="shared" si="83"/>
        <v>2.8006702849307889E-2</v>
      </c>
      <c r="AW83" s="47">
        <f t="shared" si="84"/>
        <v>6.401267304403886E-4</v>
      </c>
      <c r="AX83" s="47">
        <f t="shared" si="85"/>
        <v>1.7033234704415946E-3</v>
      </c>
      <c r="AY83" s="47">
        <f t="shared" si="86"/>
        <v>0</v>
      </c>
      <c r="AZ83" s="47">
        <f t="shared" si="87"/>
        <v>3.0350153050189871E-2</v>
      </c>
      <c r="BA83" s="47">
        <f t="shared" si="88"/>
        <v>2.4389589153435802E-2</v>
      </c>
      <c r="BB83" s="23">
        <f>IF(V83&gt;0,J83*DATA!$C$4,0)</f>
        <v>46059</v>
      </c>
      <c r="BC83" s="23">
        <f>IF(X83&gt;0,N83*_xlfn.XLOOKUP(Budapest!O83,DATA!$B$5:$B$6,DATA!$C$5:$C$6,"error",0,1),0)</f>
        <v>9878.112000000001</v>
      </c>
      <c r="BD83" s="23">
        <f>IF(Z83&gt;0,(L83-M83)*DATA!$C$7,"0,00 ")</f>
        <v>4667.9999999999982</v>
      </c>
      <c r="BE83" s="23">
        <f>IF(G83="basement",D83*DATA!$C$8,IF(G83="ground",0,"error"))</f>
        <v>0</v>
      </c>
      <c r="BF83" s="23">
        <f t="shared" si="89"/>
        <v>60605.112000000001</v>
      </c>
      <c r="BG83" s="23">
        <v>1.48</v>
      </c>
      <c r="BH83" s="23">
        <v>1.4500000000000002</v>
      </c>
      <c r="BI83" s="23">
        <f t="shared" si="90"/>
        <v>0.56999999999999995</v>
      </c>
      <c r="BJ83" s="23">
        <v>0.22</v>
      </c>
      <c r="BK83" s="23">
        <f t="shared" si="91"/>
        <v>0.21630769230769231</v>
      </c>
      <c r="BL83" s="23">
        <f t="shared" si="92"/>
        <v>0.12054794520547943</v>
      </c>
      <c r="BM83" s="5">
        <v>1.1000000000000001</v>
      </c>
      <c r="BN83" s="5">
        <f t="shared" si="93"/>
        <v>0.56999999999999995</v>
      </c>
      <c r="BO83" s="50"/>
      <c r="BP83" s="48">
        <f t="shared" si="56"/>
        <v>2897.1000000000004</v>
      </c>
      <c r="BQ83" s="51">
        <f t="shared" si="57"/>
        <v>4</v>
      </c>
      <c r="BR83" s="47">
        <f t="shared" si="94"/>
        <v>927.07200000000012</v>
      </c>
      <c r="BS83" s="46">
        <f t="shared" si="58"/>
        <v>14.5</v>
      </c>
      <c r="BT83" s="46">
        <f t="shared" si="95"/>
        <v>2317.6800000000003</v>
      </c>
      <c r="BU83" s="46">
        <f t="shared" si="59"/>
        <v>64.319194590000009</v>
      </c>
      <c r="BV83" s="46">
        <f t="shared" si="60"/>
        <v>31.411320020769235</v>
      </c>
      <c r="BW83" s="46">
        <f t="shared" si="61"/>
        <v>63.567045710958908</v>
      </c>
      <c r="BX83" s="46">
        <f t="shared" si="62"/>
        <v>62.317789590000011</v>
      </c>
      <c r="BY83" s="46">
        <f t="shared" si="63"/>
        <v>64.319194590000009</v>
      </c>
      <c r="BZ83" s="46">
        <f t="shared" si="96"/>
        <v>74121.439845516012</v>
      </c>
      <c r="CA83" s="46">
        <f t="shared" si="96"/>
        <v>36198.405191934471</v>
      </c>
      <c r="CB83" s="46">
        <f t="shared" si="96"/>
        <v>73254.663477309048</v>
      </c>
      <c r="CC83" s="46">
        <f t="shared" si="96"/>
        <v>71815.02072351602</v>
      </c>
      <c r="CD83" s="46">
        <f t="shared" si="96"/>
        <v>74121.439845516012</v>
      </c>
    </row>
    <row r="84" spans="1:82" s="52" customFormat="1" ht="15" customHeight="1" x14ac:dyDescent="0.35">
      <c r="A84" s="39">
        <v>81</v>
      </c>
      <c r="B84" s="40" t="s">
        <v>82</v>
      </c>
      <c r="C84" s="40" t="s">
        <v>172</v>
      </c>
      <c r="D84" s="41">
        <v>583.59999999999991</v>
      </c>
      <c r="E84" s="41">
        <f t="shared" si="64"/>
        <v>2801.2799999999997</v>
      </c>
      <c r="F84" s="41">
        <v>145.4</v>
      </c>
      <c r="G84" s="42" t="s">
        <v>84</v>
      </c>
      <c r="H84" s="43">
        <v>6</v>
      </c>
      <c r="I84" s="44">
        <v>19.5</v>
      </c>
      <c r="J84" s="41">
        <f t="shared" si="65"/>
        <v>2293.2000000000003</v>
      </c>
      <c r="K84" s="42" t="s">
        <v>97</v>
      </c>
      <c r="L84" s="44">
        <v>542.1</v>
      </c>
      <c r="M84" s="44">
        <v>542.1</v>
      </c>
      <c r="N84" s="41">
        <v>601.10799999999995</v>
      </c>
      <c r="O84" s="45" t="s">
        <v>98</v>
      </c>
      <c r="P84" s="45" t="s">
        <v>97</v>
      </c>
      <c r="Q84" s="45" t="s">
        <v>87</v>
      </c>
      <c r="R84" s="45" t="s">
        <v>88</v>
      </c>
      <c r="S84" s="46">
        <f t="shared" si="66"/>
        <v>124147.83153435601</v>
      </c>
      <c r="T84" s="46">
        <f t="shared" si="49"/>
        <v>44.318251490160222</v>
      </c>
      <c r="U84" s="47">
        <f t="shared" si="67"/>
        <v>124147.83153435601</v>
      </c>
      <c r="V84" s="47">
        <f t="shared" si="50"/>
        <v>0</v>
      </c>
      <c r="W84" s="47">
        <f t="shared" si="68"/>
        <v>121576.83406309504</v>
      </c>
      <c r="X84" s="47">
        <f t="shared" si="51"/>
        <v>2570.9974712609692</v>
      </c>
      <c r="Y84" s="48">
        <f t="shared" si="69"/>
        <v>124147.83153435601</v>
      </c>
      <c r="Z84" s="47">
        <f t="shared" si="52"/>
        <v>0</v>
      </c>
      <c r="AA84" s="48">
        <f t="shared" si="70"/>
        <v>124147.83153435601</v>
      </c>
      <c r="AB84" s="47">
        <f t="shared" si="53"/>
        <v>0</v>
      </c>
      <c r="AC84" s="47">
        <f t="shared" si="71"/>
        <v>2570.9974712609692</v>
      </c>
      <c r="AD84" s="47">
        <f t="shared" si="72"/>
        <v>121576.83406309504</v>
      </c>
      <c r="AE84" s="47">
        <f t="shared" si="73"/>
        <v>43.400457670456021</v>
      </c>
      <c r="AF84" s="49">
        <f t="shared" si="74"/>
        <v>2.0709161323929193E-2</v>
      </c>
      <c r="AG84" s="47">
        <f>IF(ISBLANK($D84),"",S84*_xlfn.XLOOKUP(Q84,DATA!$B$24:$B$25,DATA!$C$24:$C$25,"error",0,1)/1000)</f>
        <v>24.947506746828839</v>
      </c>
      <c r="AH84" s="47">
        <f>IF(ISBLANK($D84),"",V84*_xlfn.XLOOKUP(Q84,DATA!$B$24:$B$25,DATA!$C$24:$C$25,"error",0,1)/1000)</f>
        <v>0</v>
      </c>
      <c r="AI84" s="47">
        <f>IF(ISBLANK($D84),"",X84*_xlfn.XLOOKUP(Q84,DATA!$B$24:$B$25,DATA!$C$24:$C$25,"error",0,1)/1000)</f>
        <v>0.51664194184989176</v>
      </c>
      <c r="AJ84" s="47">
        <f>IF(ISBLANK($D84),"",Z84*_xlfn.XLOOKUP(Q84,DATA!$B$24:$B$25,DATA!$C$24:$C$25,"error",0,1)/1000)</f>
        <v>0</v>
      </c>
      <c r="AK84" s="47">
        <f>IF(ISBLANK($D84),"",AB84*_xlfn.XLOOKUP(Q84,DATA!$B$24:$B$25,DATA!$C$24:$C$25,"error",0,1)/1000)</f>
        <v>0</v>
      </c>
      <c r="AL84" s="47">
        <f t="shared" si="54"/>
        <v>0.51664194184989176</v>
      </c>
      <c r="AM84" s="47">
        <f t="shared" si="55"/>
        <v>24.430864804978949</v>
      </c>
      <c r="AN84" s="47">
        <f t="shared" si="75"/>
        <v>1.6858053690249384</v>
      </c>
      <c r="AO84" s="47">
        <f t="shared" si="76"/>
        <v>0</v>
      </c>
      <c r="AP84" s="47">
        <f t="shared" si="77"/>
        <v>3.4911615347883521E-2</v>
      </c>
      <c r="AQ84" s="47">
        <f t="shared" si="78"/>
        <v>0</v>
      </c>
      <c r="AR84" s="47">
        <f t="shared" si="79"/>
        <v>0</v>
      </c>
      <c r="AS84" s="47">
        <f t="shared" si="80"/>
        <v>3.4911615347883521E-2</v>
      </c>
      <c r="AT84" s="47">
        <f t="shared" si="81"/>
        <v>1.6508937536770549</v>
      </c>
      <c r="AU84" s="47">
        <f t="shared" si="82"/>
        <v>9.1684947128572447E-2</v>
      </c>
      <c r="AV84" s="47">
        <f t="shared" si="83"/>
        <v>0</v>
      </c>
      <c r="AW84" s="47">
        <f t="shared" si="84"/>
        <v>1.89871836106153E-3</v>
      </c>
      <c r="AX84" s="47">
        <f t="shared" si="85"/>
        <v>0</v>
      </c>
      <c r="AY84" s="47">
        <f t="shared" si="86"/>
        <v>0</v>
      </c>
      <c r="AZ84" s="47">
        <f t="shared" si="87"/>
        <v>1.89871836106153E-3</v>
      </c>
      <c r="BA84" s="47">
        <f t="shared" si="88"/>
        <v>8.9786228767510912E-2</v>
      </c>
      <c r="BB84" s="23">
        <f>IF(V84&gt;0,J84*DATA!$C$4,0)</f>
        <v>0</v>
      </c>
      <c r="BC84" s="23">
        <f>IF(X84&gt;0,N84*_xlfn.XLOOKUP(Budapest!O84,DATA!$B$5:$B$6,DATA!$C$5:$C$6,"error",0,1),0)</f>
        <v>51094.179999999993</v>
      </c>
      <c r="BD84" s="23" t="str">
        <f>IF(Z84&gt;0,(L84-M84)*DATA!$C$7,"0,00 ")</f>
        <v xml:space="preserve">0,00 </v>
      </c>
      <c r="BE84" s="23">
        <f>IF(G84="basement",D84*DATA!$C$8,IF(G84="ground",0,"error"))</f>
        <v>0</v>
      </c>
      <c r="BF84" s="23">
        <f t="shared" si="89"/>
        <v>51094.179999999993</v>
      </c>
      <c r="BG84" s="23">
        <v>0.25</v>
      </c>
      <c r="BH84" s="23">
        <v>1.1000000000000001</v>
      </c>
      <c r="BI84" s="23">
        <f t="shared" si="90"/>
        <v>0.56999999999999995</v>
      </c>
      <c r="BJ84" s="23">
        <v>0.21</v>
      </c>
      <c r="BK84" s="23">
        <f t="shared" si="91"/>
        <v>0.25</v>
      </c>
      <c r="BL84" s="23">
        <f t="shared" si="92"/>
        <v>0.10900763358778627</v>
      </c>
      <c r="BM84" s="5">
        <v>1.1000000000000001</v>
      </c>
      <c r="BN84" s="5">
        <f t="shared" si="93"/>
        <v>0.56999999999999995</v>
      </c>
      <c r="BO84" s="50"/>
      <c r="BP84" s="48">
        <f t="shared" si="56"/>
        <v>11380.199999999999</v>
      </c>
      <c r="BQ84" s="51">
        <f t="shared" si="57"/>
        <v>6</v>
      </c>
      <c r="BR84" s="47">
        <f t="shared" si="94"/>
        <v>3641.6639999999998</v>
      </c>
      <c r="BS84" s="46">
        <f t="shared" si="58"/>
        <v>19.5</v>
      </c>
      <c r="BT84" s="46">
        <f t="shared" si="95"/>
        <v>9104.16</v>
      </c>
      <c r="BU84" s="46">
        <f t="shared" si="59"/>
        <v>107.72980869</v>
      </c>
      <c r="BV84" s="46">
        <f t="shared" si="60"/>
        <v>107.72980869</v>
      </c>
      <c r="BW84" s="46">
        <f t="shared" si="61"/>
        <v>105.49881470244276</v>
      </c>
      <c r="BX84" s="46">
        <f t="shared" si="62"/>
        <v>107.72980869</v>
      </c>
      <c r="BY84" s="46">
        <f t="shared" si="63"/>
        <v>107.72980869</v>
      </c>
      <c r="BZ84" s="46">
        <f t="shared" si="96"/>
        <v>124147.83153435601</v>
      </c>
      <c r="CA84" s="46">
        <f t="shared" si="96"/>
        <v>124147.83153435601</v>
      </c>
      <c r="CB84" s="46">
        <f t="shared" si="96"/>
        <v>121576.83406309504</v>
      </c>
      <c r="CC84" s="46">
        <f t="shared" si="96"/>
        <v>124147.83153435601</v>
      </c>
      <c r="CD84" s="46">
        <f t="shared" si="96"/>
        <v>124147.83153435601</v>
      </c>
    </row>
    <row r="85" spans="1:82" s="52" customFormat="1" ht="15" customHeight="1" x14ac:dyDescent="0.35">
      <c r="A85" s="39">
        <v>82</v>
      </c>
      <c r="B85" s="40" t="s">
        <v>82</v>
      </c>
      <c r="C85" s="40" t="s">
        <v>173</v>
      </c>
      <c r="D85" s="41">
        <v>253</v>
      </c>
      <c r="E85" s="41">
        <f t="shared" si="64"/>
        <v>607.20000000000005</v>
      </c>
      <c r="F85" s="41">
        <v>74.400000000000006</v>
      </c>
      <c r="G85" s="42" t="s">
        <v>84</v>
      </c>
      <c r="H85" s="43">
        <v>3</v>
      </c>
      <c r="I85" s="44">
        <v>11.25</v>
      </c>
      <c r="J85" s="41">
        <f t="shared" si="65"/>
        <v>661.2</v>
      </c>
      <c r="K85" s="42" t="s">
        <v>85</v>
      </c>
      <c r="L85" s="44">
        <v>175.8</v>
      </c>
      <c r="M85" s="44">
        <v>35.4</v>
      </c>
      <c r="N85" s="41">
        <v>260.59000000000003</v>
      </c>
      <c r="O85" s="45" t="s">
        <v>86</v>
      </c>
      <c r="P85" s="45" t="s">
        <v>85</v>
      </c>
      <c r="Q85" s="45" t="s">
        <v>87</v>
      </c>
      <c r="R85" s="45" t="s">
        <v>88</v>
      </c>
      <c r="S85" s="46">
        <f t="shared" si="66"/>
        <v>103551.68991489</v>
      </c>
      <c r="T85" s="46">
        <f t="shared" si="49"/>
        <v>170.53967377287549</v>
      </c>
      <c r="U85" s="47">
        <f t="shared" si="67"/>
        <v>68165.420492157704</v>
      </c>
      <c r="V85" s="47">
        <f t="shared" si="50"/>
        <v>35386.269422732294</v>
      </c>
      <c r="W85" s="47">
        <f t="shared" si="68"/>
        <v>80478.16331214839</v>
      </c>
      <c r="X85" s="47">
        <f t="shared" si="51"/>
        <v>23073.526602741607</v>
      </c>
      <c r="Y85" s="48">
        <f t="shared" si="69"/>
        <v>93146.12292489002</v>
      </c>
      <c r="Z85" s="47">
        <f t="shared" si="52"/>
        <v>10405.566989999978</v>
      </c>
      <c r="AA85" s="48">
        <f t="shared" si="70"/>
        <v>103551.68991489</v>
      </c>
      <c r="AB85" s="47">
        <f t="shared" si="53"/>
        <v>0</v>
      </c>
      <c r="AC85" s="47">
        <f t="shared" si="71"/>
        <v>68865.363015473878</v>
      </c>
      <c r="AD85" s="47">
        <f t="shared" si="72"/>
        <v>34686.326899416119</v>
      </c>
      <c r="AE85" s="47">
        <f t="shared" si="73"/>
        <v>57.125044300751178</v>
      </c>
      <c r="AF85" s="49">
        <f t="shared" si="74"/>
        <v>0.66503369546238111</v>
      </c>
      <c r="AG85" s="47">
        <f>IF(ISBLANK($D85),"",S85*_xlfn.XLOOKUP(Q85,DATA!$B$24:$B$25,DATA!$C$24:$C$25,"error",0,1)/1000)</f>
        <v>20.808712088397144</v>
      </c>
      <c r="AH85" s="47">
        <f>IF(ISBLANK($D85),"",V85*_xlfn.XLOOKUP(Q85,DATA!$B$24:$B$25,DATA!$C$24:$C$25,"error",0,1)/1000)</f>
        <v>7.1108708404980545</v>
      </c>
      <c r="AI85" s="47">
        <f>IF(ISBLANK($D85),"",X85*_xlfn.XLOOKUP(Q85,DATA!$B$24:$B$25,DATA!$C$24:$C$25,"error",0,1)/1000)</f>
        <v>4.6366251708209258</v>
      </c>
      <c r="AJ85" s="47">
        <f>IF(ISBLANK($D85),"",Z85*_xlfn.XLOOKUP(Q85,DATA!$B$24:$B$25,DATA!$C$24:$C$25,"error",0,1)/1000)</f>
        <v>2.090998686640495</v>
      </c>
      <c r="AK85" s="47">
        <f>IF(ISBLANK($D85),"",AB85*_xlfn.XLOOKUP(Q85,DATA!$B$24:$B$25,DATA!$C$24:$C$25,"error",0,1)/1000)</f>
        <v>0</v>
      </c>
      <c r="AL85" s="47">
        <f t="shared" si="54"/>
        <v>13.838494697959474</v>
      </c>
      <c r="AM85" s="47">
        <f t="shared" si="55"/>
        <v>6.9702173904376696</v>
      </c>
      <c r="AN85" s="47">
        <f t="shared" si="75"/>
        <v>1.4061300360435058</v>
      </c>
      <c r="AO85" s="47">
        <f t="shared" si="76"/>
        <v>0.48051071247343269</v>
      </c>
      <c r="AP85" s="47">
        <f t="shared" si="77"/>
        <v>0.3133157828735596</v>
      </c>
      <c r="AQ85" s="47">
        <f t="shared" si="78"/>
        <v>0.14129735882367153</v>
      </c>
      <c r="AR85" s="47">
        <f t="shared" si="79"/>
        <v>0</v>
      </c>
      <c r="AS85" s="47">
        <f t="shared" si="80"/>
        <v>0.9351238541706639</v>
      </c>
      <c r="AT85" s="47">
        <f t="shared" si="81"/>
        <v>0.47100618187284193</v>
      </c>
      <c r="AU85" s="47">
        <f t="shared" si="82"/>
        <v>7.6474402312002226E-2</v>
      </c>
      <c r="AV85" s="47">
        <f t="shared" si="83"/>
        <v>2.6133265486822422E-2</v>
      </c>
      <c r="AW85" s="47">
        <f t="shared" si="84"/>
        <v>1.7040129017933295E-2</v>
      </c>
      <c r="AX85" s="47">
        <f t="shared" si="85"/>
        <v>7.6846598730719862E-3</v>
      </c>
      <c r="AY85" s="47">
        <f t="shared" si="86"/>
        <v>0</v>
      </c>
      <c r="AZ85" s="47">
        <f t="shared" si="87"/>
        <v>5.0858054377827699E-2</v>
      </c>
      <c r="BA85" s="47">
        <f t="shared" si="88"/>
        <v>2.5616347934174527E-2</v>
      </c>
      <c r="BB85" s="23">
        <f>IF(V85&gt;0,J85*DATA!$C$4,0)</f>
        <v>42978</v>
      </c>
      <c r="BC85" s="23">
        <f>IF(X85&gt;0,N85*_xlfn.XLOOKUP(Budapest!O85,DATA!$B$5:$B$6,DATA!$C$5:$C$6,"error",0,1),0)</f>
        <v>12508.320000000002</v>
      </c>
      <c r="BD85" s="23">
        <f>IF(Z85&gt;0,(L85-M85)*DATA!$C$7,"0,00 ")</f>
        <v>21060</v>
      </c>
      <c r="BE85" s="23">
        <f>IF(G85="basement",D85*DATA!$C$8,IF(G85="ground",0,"error"))</f>
        <v>0</v>
      </c>
      <c r="BF85" s="23">
        <f t="shared" si="89"/>
        <v>76546.320000000007</v>
      </c>
      <c r="BG85" s="23">
        <v>1.48</v>
      </c>
      <c r="BH85" s="23">
        <v>2.4976109215017064</v>
      </c>
      <c r="BI85" s="23">
        <f t="shared" si="90"/>
        <v>0.56999999999999995</v>
      </c>
      <c r="BJ85" s="23">
        <v>2.33</v>
      </c>
      <c r="BK85" s="23">
        <f t="shared" si="91"/>
        <v>0.21630769230769231</v>
      </c>
      <c r="BL85" s="23">
        <f t="shared" si="92"/>
        <v>0.23928112965340181</v>
      </c>
      <c r="BM85" s="5">
        <v>1.1000000000000001</v>
      </c>
      <c r="BN85" s="5">
        <f t="shared" si="93"/>
        <v>0.56999999999999995</v>
      </c>
      <c r="BO85" s="50"/>
      <c r="BP85" s="48">
        <f t="shared" si="56"/>
        <v>2846.25</v>
      </c>
      <c r="BQ85" s="51">
        <f t="shared" si="57"/>
        <v>3</v>
      </c>
      <c r="BR85" s="47">
        <f t="shared" si="94"/>
        <v>910.80000000000007</v>
      </c>
      <c r="BS85" s="46">
        <f t="shared" si="58"/>
        <v>11.25</v>
      </c>
      <c r="BT85" s="46">
        <f t="shared" si="95"/>
        <v>2163.15</v>
      </c>
      <c r="BU85" s="46">
        <f t="shared" si="59"/>
        <v>89.857419224999987</v>
      </c>
      <c r="BV85" s="46">
        <f t="shared" si="60"/>
        <v>59.150833471153852</v>
      </c>
      <c r="BW85" s="46">
        <f t="shared" si="61"/>
        <v>69.835268406931959</v>
      </c>
      <c r="BX85" s="46">
        <f t="shared" si="62"/>
        <v>80.82794422500001</v>
      </c>
      <c r="BY85" s="46">
        <f t="shared" si="63"/>
        <v>89.857419224999987</v>
      </c>
      <c r="BZ85" s="46">
        <f t="shared" si="96"/>
        <v>103551.68991489</v>
      </c>
      <c r="CA85" s="46">
        <f t="shared" si="96"/>
        <v>68165.420492157704</v>
      </c>
      <c r="CB85" s="46">
        <f t="shared" si="96"/>
        <v>80478.16331214839</v>
      </c>
      <c r="CC85" s="46">
        <f t="shared" si="96"/>
        <v>93146.12292489002</v>
      </c>
      <c r="CD85" s="46">
        <f t="shared" si="96"/>
        <v>103551.68991489</v>
      </c>
    </row>
    <row r="86" spans="1:82" s="52" customFormat="1" ht="15" customHeight="1" x14ac:dyDescent="0.35">
      <c r="A86" s="39">
        <v>83</v>
      </c>
      <c r="B86" s="40" t="s">
        <v>82</v>
      </c>
      <c r="C86" s="40" t="s">
        <v>174</v>
      </c>
      <c r="D86" s="41">
        <v>1352.2</v>
      </c>
      <c r="E86" s="41">
        <f t="shared" si="64"/>
        <v>3245.2799999999997</v>
      </c>
      <c r="F86" s="41">
        <v>206.39999999999998</v>
      </c>
      <c r="G86" s="42" t="s">
        <v>90</v>
      </c>
      <c r="H86" s="43">
        <v>3</v>
      </c>
      <c r="I86" s="44">
        <v>12.3</v>
      </c>
      <c r="J86" s="41">
        <f t="shared" si="65"/>
        <v>2150.12</v>
      </c>
      <c r="K86" s="42" t="s">
        <v>85</v>
      </c>
      <c r="L86" s="44">
        <v>388.6</v>
      </c>
      <c r="M86" s="44">
        <v>80.3</v>
      </c>
      <c r="N86" s="41">
        <v>1392.7660000000001</v>
      </c>
      <c r="O86" s="45" t="s">
        <v>86</v>
      </c>
      <c r="P86" s="45" t="s">
        <v>85</v>
      </c>
      <c r="Q86" s="45" t="s">
        <v>87</v>
      </c>
      <c r="R86" s="45" t="s">
        <v>88</v>
      </c>
      <c r="S86" s="46">
        <f t="shared" si="66"/>
        <v>423469.23128273414</v>
      </c>
      <c r="T86" s="46">
        <f t="shared" si="49"/>
        <v>130.48773334896654</v>
      </c>
      <c r="U86" s="47">
        <f t="shared" si="67"/>
        <v>308398.56338919932</v>
      </c>
      <c r="V86" s="47">
        <f t="shared" si="50"/>
        <v>115070.66789353482</v>
      </c>
      <c r="W86" s="47">
        <f t="shared" si="68"/>
        <v>300148.98356642103</v>
      </c>
      <c r="X86" s="47">
        <f t="shared" si="51"/>
        <v>123320.24771631311</v>
      </c>
      <c r="Y86" s="48">
        <f t="shared" si="69"/>
        <v>400619.96986523404</v>
      </c>
      <c r="Z86" s="47">
        <f t="shared" si="52"/>
        <v>22849.261417500093</v>
      </c>
      <c r="AA86" s="48">
        <f t="shared" si="70"/>
        <v>410986.93815669062</v>
      </c>
      <c r="AB86" s="47">
        <f t="shared" si="53"/>
        <v>12482.293126043514</v>
      </c>
      <c r="AC86" s="47">
        <f t="shared" si="71"/>
        <v>273722.47015339154</v>
      </c>
      <c r="AD86" s="47">
        <f t="shared" si="72"/>
        <v>149746.7611293426</v>
      </c>
      <c r="AE86" s="47">
        <f t="shared" si="73"/>
        <v>46.142940248404642</v>
      </c>
      <c r="AF86" s="49">
        <f t="shared" si="74"/>
        <v>0.6463810117307851</v>
      </c>
      <c r="AG86" s="47">
        <f>IF(ISBLANK($D86),"",S86*_xlfn.XLOOKUP(Q86,DATA!$B$24:$B$25,DATA!$C$24:$C$25,"error",0,1)/1000)</f>
        <v>85.096142026265412</v>
      </c>
      <c r="AH86" s="47">
        <f>IF(ISBLANK($D86),"",V86*_xlfn.XLOOKUP(Q86,DATA!$B$24:$B$25,DATA!$C$24:$C$25,"error",0,1)/1000)</f>
        <v>23.12345071320582</v>
      </c>
      <c r="AI86" s="47">
        <f>IF(ISBLANK($D86),"",X86*_xlfn.XLOOKUP(Q86,DATA!$B$24:$B$25,DATA!$C$24:$C$25,"error",0,1)/1000)</f>
        <v>24.781203778593117</v>
      </c>
      <c r="AJ86" s="47">
        <f>IF(ISBLANK($D86),"",Z86*_xlfn.XLOOKUP(Q86,DATA!$B$24:$B$25,DATA!$C$24:$C$25,"error",0,1)/1000)</f>
        <v>4.5915590818466434</v>
      </c>
      <c r="AK86" s="47">
        <f>IF(ISBLANK($D86),"",AB86*_xlfn.XLOOKUP(Q86,DATA!$B$24:$B$25,DATA!$C$24:$C$25,"error",0,1)/1000)</f>
        <v>2.508316803678444</v>
      </c>
      <c r="AL86" s="47">
        <f t="shared" si="54"/>
        <v>55.004530377324024</v>
      </c>
      <c r="AM86" s="47">
        <f t="shared" si="55"/>
        <v>30.091611648941388</v>
      </c>
      <c r="AN86" s="47">
        <f t="shared" si="75"/>
        <v>5.7502953929222622</v>
      </c>
      <c r="AO86" s="47">
        <f t="shared" si="76"/>
        <v>1.5625464203015396</v>
      </c>
      <c r="AP86" s="47">
        <f t="shared" si="77"/>
        <v>1.6745675952633499</v>
      </c>
      <c r="AQ86" s="47">
        <f t="shared" si="78"/>
        <v>0.31027048237420379</v>
      </c>
      <c r="AR86" s="47">
        <f t="shared" si="79"/>
        <v>0.16949725588887141</v>
      </c>
      <c r="AS86" s="47">
        <f t="shared" si="80"/>
        <v>3.7168817538279644</v>
      </c>
      <c r="AT86" s="47">
        <f t="shared" si="81"/>
        <v>2.0334136390942978</v>
      </c>
      <c r="AU86" s="47">
        <f t="shared" si="82"/>
        <v>0.31273807686274618</v>
      </c>
      <c r="AV86" s="47">
        <f t="shared" si="83"/>
        <v>8.4981332106059695E-2</v>
      </c>
      <c r="AW86" s="47">
        <f t="shared" si="84"/>
        <v>9.107376465632179E-2</v>
      </c>
      <c r="AX86" s="47">
        <f t="shared" si="85"/>
        <v>1.6874505974844075E-2</v>
      </c>
      <c r="AY86" s="47">
        <f t="shared" si="86"/>
        <v>9.218351792056368E-3</v>
      </c>
      <c r="AZ86" s="47">
        <f t="shared" si="87"/>
        <v>0.20214795452928191</v>
      </c>
      <c r="BA86" s="47">
        <f t="shared" si="88"/>
        <v>0.11059012233346427</v>
      </c>
      <c r="BB86" s="23">
        <f>IF(V86&gt;0,J86*DATA!$C$4,0)</f>
        <v>139757.79999999999</v>
      </c>
      <c r="BC86" s="23">
        <f>IF(X86&gt;0,N86*_xlfn.XLOOKUP(Budapest!O86,DATA!$B$5:$B$6,DATA!$C$5:$C$6,"error",0,1),0)</f>
        <v>66852.768000000011</v>
      </c>
      <c r="BD86" s="23">
        <f>IF(Z86&gt;0,(L86-M86)*DATA!$C$7,"0,00 ")</f>
        <v>46245</v>
      </c>
      <c r="BE86" s="23">
        <f>IF(G86="basement",D86*DATA!$C$8,IF(G86="ground",0,"error"))</f>
        <v>54088</v>
      </c>
      <c r="BF86" s="23">
        <f t="shared" si="89"/>
        <v>306943.56799999997</v>
      </c>
      <c r="BG86" s="23">
        <v>1.48</v>
      </c>
      <c r="BH86" s="23">
        <v>2.488381369016984</v>
      </c>
      <c r="BI86" s="23">
        <f t="shared" si="90"/>
        <v>0.85</v>
      </c>
      <c r="BJ86" s="23">
        <v>2.33</v>
      </c>
      <c r="BK86" s="23">
        <f t="shared" si="91"/>
        <v>0.21630769230769231</v>
      </c>
      <c r="BL86" s="23">
        <f t="shared" si="92"/>
        <v>0.23928112965340181</v>
      </c>
      <c r="BM86" s="5">
        <v>1.1000000000000001</v>
      </c>
      <c r="BN86" s="5">
        <f t="shared" si="93"/>
        <v>0.40124223602484466</v>
      </c>
      <c r="BO86" s="50"/>
      <c r="BP86" s="48">
        <f t="shared" si="56"/>
        <v>16632.060000000001</v>
      </c>
      <c r="BQ86" s="51">
        <f t="shared" si="57"/>
        <v>3</v>
      </c>
      <c r="BR86" s="47">
        <f t="shared" si="94"/>
        <v>5322.2592000000004</v>
      </c>
      <c r="BS86" s="46">
        <f t="shared" si="58"/>
        <v>12.3</v>
      </c>
      <c r="BT86" s="46">
        <f t="shared" si="95"/>
        <v>12640.365600000001</v>
      </c>
      <c r="BU86" s="46">
        <f t="shared" si="59"/>
        <v>367.46722603500007</v>
      </c>
      <c r="BV86" s="46">
        <f t="shared" si="60"/>
        <v>267.61416469038465</v>
      </c>
      <c r="BW86" s="46">
        <f t="shared" si="61"/>
        <v>260.45555672198975</v>
      </c>
      <c r="BX86" s="46">
        <f t="shared" si="62"/>
        <v>347.63968228499999</v>
      </c>
      <c r="BY86" s="46">
        <f t="shared" si="63"/>
        <v>356.63566310021747</v>
      </c>
      <c r="BZ86" s="46">
        <f t="shared" si="96"/>
        <v>423469.23128273414</v>
      </c>
      <c r="CA86" s="46">
        <f t="shared" si="96"/>
        <v>308398.56338919932</v>
      </c>
      <c r="CB86" s="46">
        <f t="shared" si="96"/>
        <v>300148.98356642103</v>
      </c>
      <c r="CC86" s="46">
        <f t="shared" si="96"/>
        <v>400619.96986523404</v>
      </c>
      <c r="CD86" s="46">
        <f t="shared" si="96"/>
        <v>410986.93815669062</v>
      </c>
    </row>
    <row r="87" spans="1:82" s="52" customFormat="1" ht="15" customHeight="1" x14ac:dyDescent="0.35">
      <c r="A87" s="39">
        <v>84</v>
      </c>
      <c r="B87" s="40" t="s">
        <v>82</v>
      </c>
      <c r="C87" s="40" t="s">
        <v>175</v>
      </c>
      <c r="D87" s="41">
        <v>177.7</v>
      </c>
      <c r="E87" s="41">
        <f t="shared" si="64"/>
        <v>142.16</v>
      </c>
      <c r="F87" s="41">
        <v>56.8</v>
      </c>
      <c r="G87" s="42" t="s">
        <v>90</v>
      </c>
      <c r="H87" s="43">
        <v>1</v>
      </c>
      <c r="I87" s="44">
        <v>4.25</v>
      </c>
      <c r="J87" s="41">
        <f t="shared" si="65"/>
        <v>197.99999999999997</v>
      </c>
      <c r="K87" s="42" t="s">
        <v>85</v>
      </c>
      <c r="L87" s="44">
        <v>43.4</v>
      </c>
      <c r="M87" s="44">
        <v>0</v>
      </c>
      <c r="N87" s="41">
        <v>183.03100000000001</v>
      </c>
      <c r="O87" s="45" t="s">
        <v>86</v>
      </c>
      <c r="P87" s="45" t="s">
        <v>85</v>
      </c>
      <c r="Q87" s="45" t="s">
        <v>87</v>
      </c>
      <c r="R87" s="45" t="s">
        <v>88</v>
      </c>
      <c r="S87" s="46">
        <f t="shared" si="66"/>
        <v>42752.421053740996</v>
      </c>
      <c r="T87" s="46">
        <f t="shared" si="49"/>
        <v>300.73453189181907</v>
      </c>
      <c r="U87" s="47">
        <f t="shared" si="67"/>
        <v>32155.806798294852</v>
      </c>
      <c r="V87" s="47">
        <f t="shared" si="50"/>
        <v>10596.614255446144</v>
      </c>
      <c r="W87" s="47">
        <f t="shared" si="68"/>
        <v>26546.232605886518</v>
      </c>
      <c r="X87" s="47">
        <f t="shared" si="51"/>
        <v>16206.188447854478</v>
      </c>
      <c r="Y87" s="48">
        <f t="shared" si="69"/>
        <v>39535.885388741</v>
      </c>
      <c r="Z87" s="47">
        <f t="shared" si="52"/>
        <v>3216.5356649999958</v>
      </c>
      <c r="AA87" s="48">
        <f t="shared" si="70"/>
        <v>41112.054622371434</v>
      </c>
      <c r="AB87" s="47">
        <f t="shared" si="53"/>
        <v>1640.3664313695626</v>
      </c>
      <c r="AC87" s="47">
        <f t="shared" si="71"/>
        <v>31659.70479967018</v>
      </c>
      <c r="AD87" s="47">
        <f t="shared" si="72"/>
        <v>11092.716254070816</v>
      </c>
      <c r="AE87" s="47">
        <f t="shared" si="73"/>
        <v>78.029799198584811</v>
      </c>
      <c r="AF87" s="49">
        <f t="shared" si="74"/>
        <v>0.74053595139964212</v>
      </c>
      <c r="AG87" s="47">
        <f>IF(ISBLANK($D87),"",S87*_xlfn.XLOOKUP(Q87,DATA!$B$24:$B$25,DATA!$C$24:$C$25,"error",0,1)/1000)</f>
        <v>8.591099010749252</v>
      </c>
      <c r="AH87" s="47">
        <f>IF(ISBLANK($D87),"",V87*_xlfn.XLOOKUP(Q87,DATA!$B$24:$B$25,DATA!$C$24:$C$25,"error",0,1)/1000)</f>
        <v>2.1293896346319023</v>
      </c>
      <c r="AI87" s="47">
        <f>IF(ISBLANK($D87),"",X87*_xlfn.XLOOKUP(Q87,DATA!$B$24:$B$25,DATA!$C$24:$C$25,"error",0,1)/1000)</f>
        <v>3.2566335685963574</v>
      </c>
      <c r="AJ87" s="47">
        <f>IF(ISBLANK($D87),"",Z87*_xlfn.XLOOKUP(Q87,DATA!$B$24:$B$25,DATA!$C$24:$C$25,"error",0,1)/1000)</f>
        <v>0.64636284188174908</v>
      </c>
      <c r="AK87" s="47">
        <f>IF(ISBLANK($D87),"",AB87*_xlfn.XLOOKUP(Q87,DATA!$B$24:$B$25,DATA!$C$24:$C$25,"error",0,1)/1000)</f>
        <v>0.32963163438371362</v>
      </c>
      <c r="AL87" s="47">
        <f t="shared" si="54"/>
        <v>6.3620176794937224</v>
      </c>
      <c r="AM87" s="47">
        <f t="shared" si="55"/>
        <v>2.2290813312555295</v>
      </c>
      <c r="AN87" s="47">
        <f t="shared" si="75"/>
        <v>0.58053580203909139</v>
      </c>
      <c r="AO87" s="47">
        <f t="shared" si="76"/>
        <v>0.143891592664458</v>
      </c>
      <c r="AP87" s="47">
        <f t="shared" si="77"/>
        <v>0.22006408939380051</v>
      </c>
      <c r="AQ87" s="47">
        <f t="shared" si="78"/>
        <v>4.3677388696206201E-2</v>
      </c>
      <c r="AR87" s="47">
        <f t="shared" si="79"/>
        <v>2.2274561730108201E-2</v>
      </c>
      <c r="AS87" s="47">
        <f t="shared" si="80"/>
        <v>0.42990763248457292</v>
      </c>
      <c r="AT87" s="47">
        <f t="shared" si="81"/>
        <v>0.15062816955451847</v>
      </c>
      <c r="AU87" s="47">
        <f t="shared" si="82"/>
        <v>3.1573273697059936E-2</v>
      </c>
      <c r="AV87" s="47">
        <f t="shared" si="83"/>
        <v>7.8257510078506305E-3</v>
      </c>
      <c r="AW87" s="47">
        <f t="shared" si="84"/>
        <v>1.1968501685718363E-2</v>
      </c>
      <c r="AX87" s="47">
        <f t="shared" si="85"/>
        <v>2.3754575391119978E-3</v>
      </c>
      <c r="AY87" s="47">
        <f t="shared" si="86"/>
        <v>1.211434043372585E-3</v>
      </c>
      <c r="AZ87" s="47">
        <f t="shared" si="87"/>
        <v>2.3381144276053575E-2</v>
      </c>
      <c r="BA87" s="47">
        <f t="shared" si="88"/>
        <v>8.1921294210063611E-3</v>
      </c>
      <c r="BB87" s="23">
        <f>IF(V87&gt;0,J87*DATA!$C$4,0)</f>
        <v>12869.999999999998</v>
      </c>
      <c r="BC87" s="23">
        <f>IF(X87&gt;0,N87*_xlfn.XLOOKUP(Budapest!O87,DATA!$B$5:$B$6,DATA!$C$5:$C$6,"error",0,1),0)</f>
        <v>8785.4880000000012</v>
      </c>
      <c r="BD87" s="23">
        <f>IF(Z87&gt;0,(L87-M87)*DATA!$C$7,"0,00 ")</f>
        <v>6510</v>
      </c>
      <c r="BE87" s="23">
        <f>IF(G87="basement",D87*DATA!$C$8,IF(G87="ground",0,"error"))</f>
        <v>7108</v>
      </c>
      <c r="BF87" s="23">
        <f t="shared" si="89"/>
        <v>35273.487999999998</v>
      </c>
      <c r="BG87" s="23">
        <v>1.48</v>
      </c>
      <c r="BH87" s="23">
        <v>2.85</v>
      </c>
      <c r="BI87" s="23">
        <f t="shared" si="90"/>
        <v>0.85</v>
      </c>
      <c r="BJ87" s="23">
        <v>2.33</v>
      </c>
      <c r="BK87" s="23">
        <f t="shared" si="91"/>
        <v>0.21630769230769231</v>
      </c>
      <c r="BL87" s="23">
        <f t="shared" si="92"/>
        <v>0.23928112965340181</v>
      </c>
      <c r="BM87" s="5">
        <v>1.1000000000000001</v>
      </c>
      <c r="BN87" s="5">
        <f t="shared" si="93"/>
        <v>0.40124223602484466</v>
      </c>
      <c r="BO87" s="50"/>
      <c r="BP87" s="48">
        <f t="shared" si="56"/>
        <v>755.22499999999991</v>
      </c>
      <c r="BQ87" s="51">
        <f t="shared" si="57"/>
        <v>1</v>
      </c>
      <c r="BR87" s="47">
        <f t="shared" si="94"/>
        <v>241.67199999999997</v>
      </c>
      <c r="BS87" s="46">
        <f t="shared" si="58"/>
        <v>4.25</v>
      </c>
      <c r="BT87" s="46">
        <f t="shared" si="95"/>
        <v>573.97099999999989</v>
      </c>
      <c r="BU87" s="46">
        <f t="shared" si="59"/>
        <v>37.098595152499996</v>
      </c>
      <c r="BV87" s="46">
        <f t="shared" si="60"/>
        <v>27.903338075576926</v>
      </c>
      <c r="BW87" s="46">
        <f t="shared" si="61"/>
        <v>23.035606218228494</v>
      </c>
      <c r="BX87" s="46">
        <f t="shared" si="62"/>
        <v>34.307432652499998</v>
      </c>
      <c r="BY87" s="46">
        <f t="shared" si="63"/>
        <v>35.675160206847821</v>
      </c>
      <c r="BZ87" s="46">
        <f t="shared" si="96"/>
        <v>42752.421053740996</v>
      </c>
      <c r="CA87" s="46">
        <f t="shared" si="96"/>
        <v>32155.806798294852</v>
      </c>
      <c r="CB87" s="46">
        <f t="shared" si="96"/>
        <v>26546.232605886518</v>
      </c>
      <c r="CC87" s="46">
        <f t="shared" si="96"/>
        <v>39535.885388741</v>
      </c>
      <c r="CD87" s="46">
        <f t="shared" si="96"/>
        <v>41112.054622371434</v>
      </c>
    </row>
    <row r="88" spans="1:82" s="52" customFormat="1" ht="15" customHeight="1" x14ac:dyDescent="0.35">
      <c r="A88" s="39">
        <v>85</v>
      </c>
      <c r="B88" s="40" t="s">
        <v>82</v>
      </c>
      <c r="C88" s="40" t="s">
        <v>176</v>
      </c>
      <c r="D88" s="41">
        <v>207.36</v>
      </c>
      <c r="E88" s="41">
        <f t="shared" si="64"/>
        <v>829.44000000000017</v>
      </c>
      <c r="F88" s="41">
        <v>60</v>
      </c>
      <c r="G88" s="42" t="s">
        <v>84</v>
      </c>
      <c r="H88" s="43">
        <v>5</v>
      </c>
      <c r="I88" s="44">
        <v>17.5</v>
      </c>
      <c r="J88" s="41">
        <f t="shared" si="65"/>
        <v>850.5</v>
      </c>
      <c r="K88" s="42" t="s">
        <v>85</v>
      </c>
      <c r="L88" s="44">
        <v>199.5</v>
      </c>
      <c r="M88" s="44">
        <v>199.5</v>
      </c>
      <c r="N88" s="41">
        <v>213.58080000000001</v>
      </c>
      <c r="O88" s="45" t="s">
        <v>86</v>
      </c>
      <c r="P88" s="45" t="s">
        <v>97</v>
      </c>
      <c r="Q88" s="45" t="s">
        <v>87</v>
      </c>
      <c r="R88" s="45" t="s">
        <v>88</v>
      </c>
      <c r="S88" s="46">
        <f t="shared" si="66"/>
        <v>86929.168499611216</v>
      </c>
      <c r="T88" s="46">
        <f t="shared" si="49"/>
        <v>104.80464952210069</v>
      </c>
      <c r="U88" s="47">
        <f t="shared" si="67"/>
        <v>41411.893629626582</v>
      </c>
      <c r="V88" s="47">
        <f t="shared" si="50"/>
        <v>45517.274869984634</v>
      </c>
      <c r="W88" s="47">
        <f t="shared" si="68"/>
        <v>86029.595187742365</v>
      </c>
      <c r="X88" s="47">
        <f t="shared" si="51"/>
        <v>899.57331186885131</v>
      </c>
      <c r="Y88" s="48">
        <f t="shared" si="69"/>
        <v>86929.168499611216</v>
      </c>
      <c r="Z88" s="47">
        <f t="shared" si="52"/>
        <v>0</v>
      </c>
      <c r="AA88" s="48">
        <f t="shared" si="70"/>
        <v>86929.168499611216</v>
      </c>
      <c r="AB88" s="47">
        <f t="shared" si="53"/>
        <v>0</v>
      </c>
      <c r="AC88" s="47">
        <f t="shared" si="71"/>
        <v>46416.848181853486</v>
      </c>
      <c r="AD88" s="47">
        <f t="shared" si="72"/>
        <v>40512.320317757731</v>
      </c>
      <c r="AE88" s="47">
        <f t="shared" si="73"/>
        <v>48.842978778160834</v>
      </c>
      <c r="AF88" s="49">
        <f t="shared" si="74"/>
        <v>0.53396171829322259</v>
      </c>
      <c r="AG88" s="47">
        <f>IF(ISBLANK($D88),"",S88*_xlfn.XLOOKUP(Q88,DATA!$B$24:$B$25,DATA!$C$24:$C$25,"error",0,1)/1000)</f>
        <v>17.468416409996873</v>
      </c>
      <c r="AH88" s="47">
        <f>IF(ISBLANK($D88),"",V88*_xlfn.XLOOKUP(Q88,DATA!$B$24:$B$25,DATA!$C$24:$C$25,"error",0,1)/1000)</f>
        <v>9.1466963851234127</v>
      </c>
      <c r="AI88" s="47">
        <f>IF(ISBLANK($D88),"",X88*_xlfn.XLOOKUP(Q88,DATA!$B$24:$B$25,DATA!$C$24:$C$25,"error",0,1)/1000)</f>
        <v>0.18076925702004568</v>
      </c>
      <c r="AJ88" s="47">
        <f>IF(ISBLANK($D88),"",Z88*_xlfn.XLOOKUP(Q88,DATA!$B$24:$B$25,DATA!$C$24:$C$25,"error",0,1)/1000)</f>
        <v>0</v>
      </c>
      <c r="AK88" s="47">
        <f>IF(ISBLANK($D88),"",AB88*_xlfn.XLOOKUP(Q88,DATA!$B$24:$B$25,DATA!$C$24:$C$25,"error",0,1)/1000)</f>
        <v>0</v>
      </c>
      <c r="AL88" s="47">
        <f t="shared" si="54"/>
        <v>9.3274656421434585</v>
      </c>
      <c r="AM88" s="47">
        <f t="shared" si="55"/>
        <v>8.1409507678534148</v>
      </c>
      <c r="AN88" s="47">
        <f t="shared" si="75"/>
        <v>1.1804125546966471</v>
      </c>
      <c r="AO88" s="47">
        <f t="shared" si="76"/>
        <v>0.6180797957632409</v>
      </c>
      <c r="AP88" s="47">
        <f t="shared" si="77"/>
        <v>1.2215320237473379E-2</v>
      </c>
      <c r="AQ88" s="47">
        <f t="shared" si="78"/>
        <v>0</v>
      </c>
      <c r="AR88" s="47">
        <f t="shared" si="79"/>
        <v>0</v>
      </c>
      <c r="AS88" s="47">
        <f t="shared" si="80"/>
        <v>0.6302951160007142</v>
      </c>
      <c r="AT88" s="47">
        <f t="shared" si="81"/>
        <v>0.55011743869593288</v>
      </c>
      <c r="AU88" s="47">
        <f t="shared" si="82"/>
        <v>6.4198432782227186E-2</v>
      </c>
      <c r="AV88" s="47">
        <f t="shared" si="83"/>
        <v>3.3615157738267523E-2</v>
      </c>
      <c r="AW88" s="47">
        <f t="shared" si="84"/>
        <v>6.643477418624594E-4</v>
      </c>
      <c r="AX88" s="47">
        <f t="shared" si="85"/>
        <v>0</v>
      </c>
      <c r="AY88" s="47">
        <f t="shared" si="86"/>
        <v>0</v>
      </c>
      <c r="AZ88" s="47">
        <f t="shared" si="87"/>
        <v>3.4279505480129986E-2</v>
      </c>
      <c r="BA88" s="47">
        <f t="shared" si="88"/>
        <v>2.9918927302097199E-2</v>
      </c>
      <c r="BB88" s="23">
        <f>IF(V88&gt;0,J88*DATA!$C$4,0)</f>
        <v>55282.5</v>
      </c>
      <c r="BC88" s="23">
        <f>IF(X88&gt;0,N88*_xlfn.XLOOKUP(Budapest!O88,DATA!$B$5:$B$6,DATA!$C$5:$C$6,"error",0,1),0)</f>
        <v>10251.878400000001</v>
      </c>
      <c r="BD88" s="23" t="str">
        <f>IF(Z88&gt;0,(L88-M88)*DATA!$C$7,"0,00 ")</f>
        <v xml:space="preserve">0,00 </v>
      </c>
      <c r="BE88" s="23">
        <f>IF(G88="basement",D88*DATA!$C$8,IF(G88="ground",0,"error"))</f>
        <v>0</v>
      </c>
      <c r="BF88" s="23">
        <f t="shared" si="89"/>
        <v>65534.378400000001</v>
      </c>
      <c r="BG88" s="23">
        <v>1.48</v>
      </c>
      <c r="BH88" s="23">
        <v>1.1000000000000001</v>
      </c>
      <c r="BI88" s="23">
        <f t="shared" si="90"/>
        <v>0.56999999999999995</v>
      </c>
      <c r="BJ88" s="23">
        <v>0.22</v>
      </c>
      <c r="BK88" s="23">
        <f t="shared" si="91"/>
        <v>0.21630769230769231</v>
      </c>
      <c r="BL88" s="23">
        <f t="shared" si="92"/>
        <v>0.12054794520547943</v>
      </c>
      <c r="BM88" s="5">
        <v>1.1000000000000001</v>
      </c>
      <c r="BN88" s="5">
        <f t="shared" si="93"/>
        <v>0.56999999999999995</v>
      </c>
      <c r="BO88" s="50"/>
      <c r="BP88" s="48">
        <f t="shared" si="56"/>
        <v>3628.8</v>
      </c>
      <c r="BQ88" s="51">
        <f t="shared" si="57"/>
        <v>5</v>
      </c>
      <c r="BR88" s="47">
        <f t="shared" si="94"/>
        <v>1161.2160000000001</v>
      </c>
      <c r="BS88" s="46">
        <f t="shared" si="58"/>
        <v>17.5</v>
      </c>
      <c r="BT88" s="46">
        <f t="shared" si="95"/>
        <v>2903.0400000000004</v>
      </c>
      <c r="BU88" s="46">
        <f t="shared" si="59"/>
        <v>75.433155588000005</v>
      </c>
      <c r="BV88" s="46">
        <f t="shared" si="60"/>
        <v>35.93534678030769</v>
      </c>
      <c r="BW88" s="46">
        <f t="shared" si="61"/>
        <v>74.652547021643841</v>
      </c>
      <c r="BX88" s="46">
        <f t="shared" si="62"/>
        <v>75.433155588000005</v>
      </c>
      <c r="BY88" s="46">
        <f t="shared" si="63"/>
        <v>75.433155588000005</v>
      </c>
      <c r="BZ88" s="46">
        <f t="shared" si="96"/>
        <v>86929.168499611216</v>
      </c>
      <c r="CA88" s="46">
        <f t="shared" si="96"/>
        <v>41411.893629626582</v>
      </c>
      <c r="CB88" s="46">
        <f t="shared" si="96"/>
        <v>86029.595187742365</v>
      </c>
      <c r="CC88" s="46">
        <f t="shared" si="96"/>
        <v>86929.168499611216</v>
      </c>
      <c r="CD88" s="46">
        <f t="shared" si="96"/>
        <v>86929.168499611216</v>
      </c>
    </row>
    <row r="89" spans="1:82" s="52" customFormat="1" ht="15" customHeight="1" x14ac:dyDescent="0.35">
      <c r="A89" s="39">
        <v>86</v>
      </c>
      <c r="B89" s="40" t="s">
        <v>82</v>
      </c>
      <c r="C89" s="40" t="s">
        <v>177</v>
      </c>
      <c r="D89" s="41">
        <v>137.4</v>
      </c>
      <c r="E89" s="41">
        <f t="shared" si="64"/>
        <v>109.92000000000002</v>
      </c>
      <c r="F89" s="41">
        <v>57.8</v>
      </c>
      <c r="G89" s="42" t="s">
        <v>84</v>
      </c>
      <c r="H89" s="43">
        <v>1</v>
      </c>
      <c r="I89" s="44">
        <v>4.25</v>
      </c>
      <c r="J89" s="41">
        <f t="shared" si="65"/>
        <v>199.04999999999998</v>
      </c>
      <c r="K89" s="42" t="s">
        <v>85</v>
      </c>
      <c r="L89" s="44">
        <v>46.6</v>
      </c>
      <c r="M89" s="44">
        <v>0</v>
      </c>
      <c r="N89" s="41">
        <v>141.52200000000002</v>
      </c>
      <c r="O89" s="45" t="s">
        <v>86</v>
      </c>
      <c r="P89" s="45" t="s">
        <v>85</v>
      </c>
      <c r="Q89" s="45" t="s">
        <v>87</v>
      </c>
      <c r="R89" s="45" t="s">
        <v>88</v>
      </c>
      <c r="S89" s="46">
        <f t="shared" si="66"/>
        <v>36719.924081862002</v>
      </c>
      <c r="T89" s="46">
        <f t="shared" si="49"/>
        <v>334.06044470398467</v>
      </c>
      <c r="U89" s="47">
        <f t="shared" si="67"/>
        <v>26067.115659909698</v>
      </c>
      <c r="V89" s="47">
        <f t="shared" si="50"/>
        <v>10652.808421952304</v>
      </c>
      <c r="W89" s="47">
        <f t="shared" si="68"/>
        <v>24189.083942665577</v>
      </c>
      <c r="X89" s="47">
        <f t="shared" si="51"/>
        <v>12530.840139196425</v>
      </c>
      <c r="Y89" s="48">
        <f t="shared" si="69"/>
        <v>33266.224496862</v>
      </c>
      <c r="Z89" s="47">
        <f t="shared" si="52"/>
        <v>3453.6995850000021</v>
      </c>
      <c r="AA89" s="48">
        <f t="shared" si="70"/>
        <v>36719.924081862002</v>
      </c>
      <c r="AB89" s="47">
        <f t="shared" si="53"/>
        <v>0</v>
      </c>
      <c r="AC89" s="47">
        <f t="shared" si="71"/>
        <v>26637.348146148732</v>
      </c>
      <c r="AD89" s="47">
        <f t="shared" si="72"/>
        <v>10082.57593571327</v>
      </c>
      <c r="AE89" s="47">
        <f t="shared" si="73"/>
        <v>91.726491409327409</v>
      </c>
      <c r="AF89" s="49">
        <f t="shared" si="74"/>
        <v>0.72541947763193737</v>
      </c>
      <c r="AG89" s="47">
        <f>IF(ISBLANK($D89),"",S89*_xlfn.XLOOKUP(Q89,DATA!$B$24:$B$25,DATA!$C$24:$C$25,"error",0,1)/1000)</f>
        <v>7.3788687442501688</v>
      </c>
      <c r="AH89" s="47">
        <f>IF(ISBLANK($D89),"",V89*_xlfn.XLOOKUP(Q89,DATA!$B$24:$B$25,DATA!$C$24:$C$25,"error",0,1)/1000)</f>
        <v>2.1406818523913151</v>
      </c>
      <c r="AI89" s="47">
        <f>IF(ISBLANK($D89),"",X89*_xlfn.XLOOKUP(Q89,DATA!$B$24:$B$25,DATA!$C$24:$C$25,"error",0,1)/1000)</f>
        <v>2.5180723259715214</v>
      </c>
      <c r="AJ89" s="47">
        <f>IF(ISBLANK($D89),"",Z89*_xlfn.XLOOKUP(Q89,DATA!$B$24:$B$25,DATA!$C$24:$C$25,"error",0,1)/1000)</f>
        <v>0.6940209316057504</v>
      </c>
      <c r="AK89" s="47">
        <f>IF(ISBLANK($D89),"",AB89*_xlfn.XLOOKUP(Q89,DATA!$B$24:$B$25,DATA!$C$24:$C$25,"error",0,1)/1000)</f>
        <v>0</v>
      </c>
      <c r="AL89" s="47">
        <f t="shared" si="54"/>
        <v>5.3527751099685865</v>
      </c>
      <c r="AM89" s="47">
        <f t="shared" si="55"/>
        <v>2.0260936342815823</v>
      </c>
      <c r="AN89" s="47">
        <f t="shared" si="75"/>
        <v>0.49862043019463032</v>
      </c>
      <c r="AO89" s="47">
        <f t="shared" si="76"/>
        <v>0.14465465414070899</v>
      </c>
      <c r="AP89" s="47">
        <f t="shared" si="77"/>
        <v>0.17015647654872362</v>
      </c>
      <c r="AQ89" s="47">
        <f t="shared" si="78"/>
        <v>4.6897841318968042E-2</v>
      </c>
      <c r="AR89" s="47">
        <f t="shared" si="79"/>
        <v>0</v>
      </c>
      <c r="AS89" s="47">
        <f t="shared" si="80"/>
        <v>0.36170897200840063</v>
      </c>
      <c r="AT89" s="47">
        <f t="shared" si="81"/>
        <v>0.13691145818622968</v>
      </c>
      <c r="AU89" s="47">
        <f t="shared" si="82"/>
        <v>2.7118188504799124E-2</v>
      </c>
      <c r="AV89" s="47">
        <f t="shared" si="83"/>
        <v>7.8672512025892358E-3</v>
      </c>
      <c r="AW89" s="47">
        <f t="shared" si="84"/>
        <v>9.2542044547985515E-3</v>
      </c>
      <c r="AX89" s="47">
        <f t="shared" si="85"/>
        <v>2.5506064820880027E-3</v>
      </c>
      <c r="AY89" s="47">
        <f t="shared" si="86"/>
        <v>0</v>
      </c>
      <c r="AZ89" s="47">
        <f t="shared" si="87"/>
        <v>1.9672062139475793E-2</v>
      </c>
      <c r="BA89" s="47">
        <f t="shared" si="88"/>
        <v>7.4461263653233314E-3</v>
      </c>
      <c r="BB89" s="23">
        <f>IF(V89&gt;0,J89*DATA!$C$4,0)</f>
        <v>12938.249999999998</v>
      </c>
      <c r="BC89" s="23">
        <f>IF(X89&gt;0,N89*_xlfn.XLOOKUP(Budapest!O89,DATA!$B$5:$B$6,DATA!$C$5:$C$6,"error",0,1),0)</f>
        <v>6793.0560000000005</v>
      </c>
      <c r="BD89" s="23">
        <f>IF(Z89&gt;0,(L89-M89)*DATA!$C$7,"0,00 ")</f>
        <v>6990</v>
      </c>
      <c r="BE89" s="23">
        <f>IF(G89="basement",D89*DATA!$C$8,IF(G89="ground",0,"error"))</f>
        <v>0</v>
      </c>
      <c r="BF89" s="23">
        <f t="shared" si="89"/>
        <v>26721.305999999997</v>
      </c>
      <c r="BG89" s="23">
        <v>1.48</v>
      </c>
      <c r="BH89" s="23">
        <v>2.85</v>
      </c>
      <c r="BI89" s="23">
        <f t="shared" si="90"/>
        <v>0.56999999999999995</v>
      </c>
      <c r="BJ89" s="23">
        <v>2.33</v>
      </c>
      <c r="BK89" s="23">
        <f t="shared" si="91"/>
        <v>0.21630769230769231</v>
      </c>
      <c r="BL89" s="23">
        <f t="shared" si="92"/>
        <v>0.23928112965340181</v>
      </c>
      <c r="BM89" s="5">
        <v>1.1000000000000001</v>
      </c>
      <c r="BN89" s="5">
        <f t="shared" si="93"/>
        <v>0.56999999999999995</v>
      </c>
      <c r="BO89" s="50"/>
      <c r="BP89" s="48">
        <f t="shared" si="56"/>
        <v>583.95000000000005</v>
      </c>
      <c r="BQ89" s="51">
        <f t="shared" si="57"/>
        <v>1</v>
      </c>
      <c r="BR89" s="47">
        <f t="shared" si="94"/>
        <v>186.864</v>
      </c>
      <c r="BS89" s="46">
        <f t="shared" si="58"/>
        <v>4.25</v>
      </c>
      <c r="BT89" s="46">
        <f t="shared" si="95"/>
        <v>443.80200000000002</v>
      </c>
      <c r="BU89" s="46">
        <f t="shared" si="59"/>
        <v>31.863870255000002</v>
      </c>
      <c r="BV89" s="46">
        <f t="shared" si="60"/>
        <v>22.619850451153848</v>
      </c>
      <c r="BW89" s="46">
        <f t="shared" si="61"/>
        <v>20.990180443132225</v>
      </c>
      <c r="BX89" s="46">
        <f t="shared" si="62"/>
        <v>28.866907755</v>
      </c>
      <c r="BY89" s="46">
        <f t="shared" si="63"/>
        <v>31.863870255000002</v>
      </c>
      <c r="BZ89" s="46">
        <f t="shared" si="96"/>
        <v>36719.924081862002</v>
      </c>
      <c r="CA89" s="46">
        <f t="shared" si="96"/>
        <v>26067.115659909698</v>
      </c>
      <c r="CB89" s="46">
        <f t="shared" si="96"/>
        <v>24189.083942665577</v>
      </c>
      <c r="CC89" s="46">
        <f t="shared" si="96"/>
        <v>33266.224496862</v>
      </c>
      <c r="CD89" s="46">
        <f t="shared" si="96"/>
        <v>36719.924081862002</v>
      </c>
    </row>
    <row r="90" spans="1:82" s="52" customFormat="1" ht="15" customHeight="1" x14ac:dyDescent="0.35">
      <c r="A90" s="39">
        <v>87</v>
      </c>
      <c r="B90" s="40" t="s">
        <v>82</v>
      </c>
      <c r="C90" s="40" t="s">
        <v>178</v>
      </c>
      <c r="D90" s="41">
        <v>129</v>
      </c>
      <c r="E90" s="41">
        <f t="shared" si="64"/>
        <v>103.2</v>
      </c>
      <c r="F90" s="41">
        <v>74.599999999999994</v>
      </c>
      <c r="G90" s="42" t="s">
        <v>84</v>
      </c>
      <c r="H90" s="43">
        <v>1</v>
      </c>
      <c r="I90" s="44">
        <v>4.25</v>
      </c>
      <c r="J90" s="41">
        <f t="shared" si="65"/>
        <v>269.44999999999993</v>
      </c>
      <c r="K90" s="42" t="s">
        <v>85</v>
      </c>
      <c r="L90" s="44">
        <v>47.6</v>
      </c>
      <c r="M90" s="44">
        <v>0</v>
      </c>
      <c r="N90" s="41">
        <v>132.87</v>
      </c>
      <c r="O90" s="45" t="s">
        <v>86</v>
      </c>
      <c r="P90" s="45" t="s">
        <v>85</v>
      </c>
      <c r="Q90" s="45" t="s">
        <v>87</v>
      </c>
      <c r="R90" s="45" t="s">
        <v>88</v>
      </c>
      <c r="S90" s="46">
        <f t="shared" si="66"/>
        <v>40114.944230970003</v>
      </c>
      <c r="T90" s="46">
        <f t="shared" si="49"/>
        <v>388.71069991249999</v>
      </c>
      <c r="U90" s="47">
        <f t="shared" si="67"/>
        <v>25694.450740414617</v>
      </c>
      <c r="V90" s="47">
        <f t="shared" si="50"/>
        <v>14420.493490555386</v>
      </c>
      <c r="W90" s="47">
        <f t="shared" si="68"/>
        <v>28350.181654868546</v>
      </c>
      <c r="X90" s="47">
        <f t="shared" si="51"/>
        <v>11764.762576101457</v>
      </c>
      <c r="Y90" s="48">
        <f t="shared" si="69"/>
        <v>36587.130920969998</v>
      </c>
      <c r="Z90" s="47">
        <f t="shared" si="52"/>
        <v>3527.813310000005</v>
      </c>
      <c r="AA90" s="48">
        <f t="shared" si="70"/>
        <v>40114.944230970003</v>
      </c>
      <c r="AB90" s="47">
        <f t="shared" si="53"/>
        <v>0</v>
      </c>
      <c r="AC90" s="47">
        <f t="shared" si="71"/>
        <v>29713.069376656847</v>
      </c>
      <c r="AD90" s="47">
        <f t="shared" si="72"/>
        <v>10401.874854313155</v>
      </c>
      <c r="AE90" s="47">
        <f t="shared" si="73"/>
        <v>100.79336099140654</v>
      </c>
      <c r="AF90" s="49">
        <f t="shared" si="74"/>
        <v>0.74069825962059843</v>
      </c>
      <c r="AG90" s="47">
        <f>IF(ISBLANK($D90),"",S90*_xlfn.XLOOKUP(Q90,DATA!$B$24:$B$25,DATA!$C$24:$C$25,"error",0,1)/1000)</f>
        <v>8.0610980432134216</v>
      </c>
      <c r="AH90" s="47">
        <f>IF(ISBLANK($D90),"",V90*_xlfn.XLOOKUP(Q90,DATA!$B$24:$B$25,DATA!$C$24:$C$25,"error",0,1)/1000)</f>
        <v>2.8977981669271045</v>
      </c>
      <c r="AI90" s="47">
        <f>IF(ISBLANK($D90),"",X90*_xlfn.XLOOKUP(Q90,DATA!$B$24:$B$25,DATA!$C$24:$C$25,"error",0,1)/1000)</f>
        <v>2.3641290396675876</v>
      </c>
      <c r="AJ90" s="47">
        <f>IF(ISBLANK($D90),"",Z90*_xlfn.XLOOKUP(Q90,DATA!$B$24:$B$25,DATA!$C$24:$C$25,"error",0,1)/1000)</f>
        <v>0.7089140846445009</v>
      </c>
      <c r="AK90" s="47">
        <f>IF(ISBLANK($D90),"",AB90*_xlfn.XLOOKUP(Q90,DATA!$B$24:$B$25,DATA!$C$24:$C$25,"error",0,1)/1000)</f>
        <v>0</v>
      </c>
      <c r="AL90" s="47">
        <f t="shared" si="54"/>
        <v>5.9708412912391928</v>
      </c>
      <c r="AM90" s="47">
        <f t="shared" si="55"/>
        <v>2.0902567519742288</v>
      </c>
      <c r="AN90" s="47">
        <f t="shared" si="75"/>
        <v>0.54472146252502807</v>
      </c>
      <c r="AO90" s="47">
        <f t="shared" si="76"/>
        <v>0.19581610931029417</v>
      </c>
      <c r="AP90" s="47">
        <f t="shared" si="77"/>
        <v>0.15975389719640004</v>
      </c>
      <c r="AQ90" s="47">
        <f t="shared" si="78"/>
        <v>4.7904232763581127E-2</v>
      </c>
      <c r="AR90" s="47">
        <f t="shared" si="79"/>
        <v>0</v>
      </c>
      <c r="AS90" s="47">
        <f t="shared" si="80"/>
        <v>0.40347423927027531</v>
      </c>
      <c r="AT90" s="47">
        <f t="shared" si="81"/>
        <v>0.14124722325475275</v>
      </c>
      <c r="AU90" s="47">
        <f t="shared" si="82"/>
        <v>2.962545938520323E-2</v>
      </c>
      <c r="AV90" s="47">
        <f t="shared" si="83"/>
        <v>1.0649740449825021E-2</v>
      </c>
      <c r="AW90" s="47">
        <f t="shared" si="84"/>
        <v>8.6884452304877308E-3</v>
      </c>
      <c r="AX90" s="47">
        <f t="shared" si="85"/>
        <v>2.6053405267680049E-3</v>
      </c>
      <c r="AY90" s="47">
        <f t="shared" si="86"/>
        <v>0</v>
      </c>
      <c r="AZ90" s="47">
        <f t="shared" si="87"/>
        <v>2.1943526207080757E-2</v>
      </c>
      <c r="BA90" s="47">
        <f t="shared" si="88"/>
        <v>7.6819331781224735E-3</v>
      </c>
      <c r="BB90" s="23">
        <f>IF(V90&gt;0,J90*DATA!$C$4,0)</f>
        <v>17514.249999999996</v>
      </c>
      <c r="BC90" s="23">
        <f>IF(X90&gt;0,N90*_xlfn.XLOOKUP(Budapest!O90,DATA!$B$5:$B$6,DATA!$C$5:$C$6,"error",0,1),0)</f>
        <v>6377.76</v>
      </c>
      <c r="BD90" s="23">
        <f>IF(Z90&gt;0,(L90-M90)*DATA!$C$7,"0,00 ")</f>
        <v>7140</v>
      </c>
      <c r="BE90" s="23">
        <f>IF(G90="basement",D90*DATA!$C$8,IF(G90="ground",0,"error"))</f>
        <v>0</v>
      </c>
      <c r="BF90" s="23">
        <f t="shared" si="89"/>
        <v>31032.009999999995</v>
      </c>
      <c r="BG90" s="23">
        <v>1.48</v>
      </c>
      <c r="BH90" s="23">
        <v>2.8499999999999996</v>
      </c>
      <c r="BI90" s="23">
        <f t="shared" si="90"/>
        <v>0.56999999999999995</v>
      </c>
      <c r="BJ90" s="23">
        <v>2.33</v>
      </c>
      <c r="BK90" s="23">
        <f t="shared" si="91"/>
        <v>0.21630769230769231</v>
      </c>
      <c r="BL90" s="23">
        <f t="shared" si="92"/>
        <v>0.23928112965340181</v>
      </c>
      <c r="BM90" s="5">
        <v>1.1000000000000001</v>
      </c>
      <c r="BN90" s="5">
        <f t="shared" si="93"/>
        <v>0.56999999999999995</v>
      </c>
      <c r="BO90" s="50"/>
      <c r="BP90" s="48">
        <f t="shared" si="56"/>
        <v>548.25</v>
      </c>
      <c r="BQ90" s="51">
        <f t="shared" si="57"/>
        <v>1</v>
      </c>
      <c r="BR90" s="47">
        <f t="shared" si="94"/>
        <v>175.44</v>
      </c>
      <c r="BS90" s="46">
        <f t="shared" si="58"/>
        <v>4.25</v>
      </c>
      <c r="BT90" s="46">
        <f t="shared" si="95"/>
        <v>416.67</v>
      </c>
      <c r="BU90" s="46">
        <f t="shared" si="59"/>
        <v>34.809913424999998</v>
      </c>
      <c r="BV90" s="46">
        <f t="shared" si="60"/>
        <v>22.296468882692306</v>
      </c>
      <c r="BW90" s="46">
        <f t="shared" si="61"/>
        <v>24.600990675866491</v>
      </c>
      <c r="BX90" s="46">
        <f t="shared" si="62"/>
        <v>31.748638424999996</v>
      </c>
      <c r="BY90" s="46">
        <f t="shared" si="63"/>
        <v>34.809913424999998</v>
      </c>
      <c r="BZ90" s="46">
        <f t="shared" si="96"/>
        <v>40114.944230970003</v>
      </c>
      <c r="CA90" s="46">
        <f t="shared" si="96"/>
        <v>25694.450740414617</v>
      </c>
      <c r="CB90" s="46">
        <f t="shared" si="96"/>
        <v>28350.181654868546</v>
      </c>
      <c r="CC90" s="46">
        <f t="shared" si="96"/>
        <v>36587.130920969998</v>
      </c>
      <c r="CD90" s="46">
        <f t="shared" si="96"/>
        <v>40114.944230970003</v>
      </c>
    </row>
    <row r="91" spans="1:82" s="52" customFormat="1" ht="15" customHeight="1" x14ac:dyDescent="0.35">
      <c r="A91" s="39">
        <v>88</v>
      </c>
      <c r="B91" s="40" t="s">
        <v>82</v>
      </c>
      <c r="C91" s="40" t="s">
        <v>179</v>
      </c>
      <c r="D91" s="41">
        <v>339.5</v>
      </c>
      <c r="E91" s="41">
        <f t="shared" si="64"/>
        <v>1358</v>
      </c>
      <c r="F91" s="41">
        <v>74.2</v>
      </c>
      <c r="G91" s="42" t="s">
        <v>84</v>
      </c>
      <c r="H91" s="43">
        <v>5</v>
      </c>
      <c r="I91" s="44">
        <v>17.5</v>
      </c>
      <c r="J91" s="41">
        <f t="shared" si="65"/>
        <v>1025.9000000000001</v>
      </c>
      <c r="K91" s="42" t="s">
        <v>97</v>
      </c>
      <c r="L91" s="44">
        <v>272.60000000000002</v>
      </c>
      <c r="M91" s="44">
        <v>218.1</v>
      </c>
      <c r="N91" s="41">
        <v>349.685</v>
      </c>
      <c r="O91" s="45" t="s">
        <v>86</v>
      </c>
      <c r="P91" s="45" t="s">
        <v>97</v>
      </c>
      <c r="Q91" s="45" t="s">
        <v>87</v>
      </c>
      <c r="R91" s="45" t="s">
        <v>88</v>
      </c>
      <c r="S91" s="46">
        <f t="shared" si="66"/>
        <v>67429.388378590011</v>
      </c>
      <c r="T91" s="46">
        <f t="shared" si="49"/>
        <v>49.653452414278355</v>
      </c>
      <c r="U91" s="47">
        <f t="shared" si="67"/>
        <v>67429.388378590011</v>
      </c>
      <c r="V91" s="47">
        <f t="shared" si="50"/>
        <v>0</v>
      </c>
      <c r="W91" s="47">
        <f t="shared" si="68"/>
        <v>65956.56266784796</v>
      </c>
      <c r="X91" s="47">
        <f t="shared" si="51"/>
        <v>1472.8257107420504</v>
      </c>
      <c r="Y91" s="48">
        <f t="shared" si="69"/>
        <v>63390.190366090013</v>
      </c>
      <c r="Z91" s="47">
        <f t="shared" si="52"/>
        <v>4039.1980124999973</v>
      </c>
      <c r="AA91" s="48">
        <f t="shared" si="70"/>
        <v>67429.388378590011</v>
      </c>
      <c r="AB91" s="47">
        <f t="shared" si="53"/>
        <v>0</v>
      </c>
      <c r="AC91" s="47">
        <f t="shared" si="71"/>
        <v>5512.0237232420477</v>
      </c>
      <c r="AD91" s="47">
        <f t="shared" si="72"/>
        <v>61917.364655347963</v>
      </c>
      <c r="AE91" s="47">
        <f t="shared" si="73"/>
        <v>45.594524783025008</v>
      </c>
      <c r="AF91" s="49">
        <f t="shared" si="74"/>
        <v>8.1745124133325353E-2</v>
      </c>
      <c r="AG91" s="47">
        <f>IF(ISBLANK($D91),"",S91*_xlfn.XLOOKUP(Q91,DATA!$B$24:$B$25,DATA!$C$24:$C$25,"error",0,1)/1000)</f>
        <v>13.549935594677661</v>
      </c>
      <c r="AH91" s="47">
        <f>IF(ISBLANK($D91),"",V91*_xlfn.XLOOKUP(Q91,DATA!$B$24:$B$25,DATA!$C$24:$C$25,"error",0,1)/1000)</f>
        <v>0</v>
      </c>
      <c r="AI91" s="47">
        <f>IF(ISBLANK($D91),"",X91*_xlfn.XLOOKUP(Q91,DATA!$B$24:$B$25,DATA!$C$24:$C$25,"error",0,1)/1000)</f>
        <v>0.29596432657361504</v>
      </c>
      <c r="AJ91" s="47">
        <f>IF(ISBLANK($D91),"",Z91*_xlfn.XLOOKUP(Q91,DATA!$B$24:$B$25,DATA!$C$24:$C$25,"error",0,1)/1000)</f>
        <v>0.81167684061187451</v>
      </c>
      <c r="AK91" s="47">
        <f>IF(ISBLANK($D91),"",AB91*_xlfn.XLOOKUP(Q91,DATA!$B$24:$B$25,DATA!$C$24:$C$25,"error",0,1)/1000)</f>
        <v>0</v>
      </c>
      <c r="AL91" s="47">
        <f t="shared" si="54"/>
        <v>1.1076411671854896</v>
      </c>
      <c r="AM91" s="47">
        <f t="shared" si="55"/>
        <v>12.442294427492172</v>
      </c>
      <c r="AN91" s="47">
        <f t="shared" si="75"/>
        <v>0.91562473185234494</v>
      </c>
      <c r="AO91" s="47">
        <f t="shared" si="76"/>
        <v>0</v>
      </c>
      <c r="AP91" s="47">
        <f t="shared" si="77"/>
        <v>1.9999523633401649E-2</v>
      </c>
      <c r="AQ91" s="47">
        <f t="shared" si="78"/>
        <v>5.4848333731411049E-2</v>
      </c>
      <c r="AR91" s="47">
        <f t="shared" si="79"/>
        <v>0</v>
      </c>
      <c r="AS91" s="47">
        <f t="shared" si="80"/>
        <v>7.4847857364812698E-2</v>
      </c>
      <c r="AT91" s="47">
        <f t="shared" si="81"/>
        <v>0.84077687448753224</v>
      </c>
      <c r="AU91" s="47">
        <f t="shared" si="82"/>
        <v>4.9797566594565579E-2</v>
      </c>
      <c r="AV91" s="47">
        <f t="shared" si="83"/>
        <v>0</v>
      </c>
      <c r="AW91" s="47">
        <f t="shared" si="84"/>
        <v>1.0877028277503009E-3</v>
      </c>
      <c r="AX91" s="47">
        <f t="shared" si="85"/>
        <v>2.9830054350599993E-3</v>
      </c>
      <c r="AY91" s="47">
        <f t="shared" si="86"/>
        <v>0</v>
      </c>
      <c r="AZ91" s="47">
        <f t="shared" si="87"/>
        <v>4.0707082628103006E-3</v>
      </c>
      <c r="BA91" s="47">
        <f t="shared" si="88"/>
        <v>4.5726858331755278E-2</v>
      </c>
      <c r="BB91" s="23">
        <f>IF(V91&gt;0,J91*DATA!$C$4,0)</f>
        <v>0</v>
      </c>
      <c r="BC91" s="23">
        <f>IF(X91&gt;0,N91*_xlfn.XLOOKUP(Budapest!O91,DATA!$B$5:$B$6,DATA!$C$5:$C$6,"error",0,1),0)</f>
        <v>16784.88</v>
      </c>
      <c r="BD91" s="23">
        <f>IF(Z91&gt;0,(L91-M91)*DATA!$C$7,"0,00 ")</f>
        <v>8175.0000000000045</v>
      </c>
      <c r="BE91" s="23">
        <f>IF(G91="basement",D91*DATA!$C$8,IF(G91="ground",0,"error"))</f>
        <v>0</v>
      </c>
      <c r="BF91" s="23">
        <f t="shared" si="89"/>
        <v>24959.880000000005</v>
      </c>
      <c r="BG91" s="23">
        <v>0.25</v>
      </c>
      <c r="BH91" s="23">
        <v>1.449871606749817</v>
      </c>
      <c r="BI91" s="23">
        <f t="shared" si="90"/>
        <v>0.56999999999999995</v>
      </c>
      <c r="BJ91" s="23">
        <v>0.22</v>
      </c>
      <c r="BK91" s="23">
        <f t="shared" si="91"/>
        <v>0.25</v>
      </c>
      <c r="BL91" s="23">
        <f t="shared" si="92"/>
        <v>0.12054794520547943</v>
      </c>
      <c r="BM91" s="5">
        <v>1.1000000000000001</v>
      </c>
      <c r="BN91" s="5">
        <f t="shared" si="93"/>
        <v>0.56999999999999995</v>
      </c>
      <c r="BO91" s="50"/>
      <c r="BP91" s="48">
        <f t="shared" si="56"/>
        <v>5941.25</v>
      </c>
      <c r="BQ91" s="51">
        <f t="shared" si="57"/>
        <v>5</v>
      </c>
      <c r="BR91" s="47">
        <f t="shared" si="94"/>
        <v>1901.2</v>
      </c>
      <c r="BS91" s="46">
        <f t="shared" si="58"/>
        <v>17.5</v>
      </c>
      <c r="BT91" s="46">
        <f t="shared" si="95"/>
        <v>4753</v>
      </c>
      <c r="BU91" s="46">
        <f t="shared" si="59"/>
        <v>58.512138475000008</v>
      </c>
      <c r="BV91" s="46">
        <f t="shared" si="60"/>
        <v>58.512138475000008</v>
      </c>
      <c r="BW91" s="46">
        <f t="shared" si="61"/>
        <v>57.234087702054808</v>
      </c>
      <c r="BX91" s="46">
        <f t="shared" si="62"/>
        <v>55.007107225000006</v>
      </c>
      <c r="BY91" s="46">
        <f t="shared" si="63"/>
        <v>58.512138475000008</v>
      </c>
      <c r="BZ91" s="46">
        <f t="shared" si="96"/>
        <v>67429.388378590011</v>
      </c>
      <c r="CA91" s="46">
        <f t="shared" si="96"/>
        <v>67429.388378590011</v>
      </c>
      <c r="CB91" s="46">
        <f t="shared" si="96"/>
        <v>65956.56266784796</v>
      </c>
      <c r="CC91" s="46">
        <f t="shared" si="96"/>
        <v>63390.190366090013</v>
      </c>
      <c r="CD91" s="46">
        <f t="shared" si="96"/>
        <v>67429.388378590011</v>
      </c>
    </row>
    <row r="92" spans="1:82" s="52" customFormat="1" ht="15" customHeight="1" x14ac:dyDescent="0.35">
      <c r="A92" s="39">
        <v>89</v>
      </c>
      <c r="B92" s="40" t="s">
        <v>82</v>
      </c>
      <c r="C92" s="40" t="s">
        <v>180</v>
      </c>
      <c r="D92" s="41">
        <v>63.9</v>
      </c>
      <c r="E92" s="41">
        <f t="shared" si="64"/>
        <v>102.24000000000001</v>
      </c>
      <c r="F92" s="41">
        <v>37.4</v>
      </c>
      <c r="G92" s="42" t="s">
        <v>90</v>
      </c>
      <c r="H92" s="55">
        <v>2</v>
      </c>
      <c r="I92" s="41">
        <v>8.5</v>
      </c>
      <c r="J92" s="41">
        <f t="shared" si="65"/>
        <v>276.5</v>
      </c>
      <c r="K92" s="42" t="s">
        <v>85</v>
      </c>
      <c r="L92" s="41">
        <v>41.4</v>
      </c>
      <c r="M92" s="41">
        <v>4.2</v>
      </c>
      <c r="N92" s="41">
        <v>65.817000000000007</v>
      </c>
      <c r="O92" s="45" t="s">
        <v>86</v>
      </c>
      <c r="P92" s="45" t="s">
        <v>85</v>
      </c>
      <c r="Q92" s="45" t="s">
        <v>87</v>
      </c>
      <c r="R92" s="45" t="s">
        <v>88</v>
      </c>
      <c r="S92" s="47">
        <f t="shared" si="66"/>
        <v>32458.783293447003</v>
      </c>
      <c r="T92" s="47">
        <f t="shared" si="49"/>
        <v>317.47636241634387</v>
      </c>
      <c r="U92" s="47">
        <f t="shared" si="67"/>
        <v>17660.986113493156</v>
      </c>
      <c r="V92" s="47">
        <f t="shared" si="50"/>
        <v>14797.797179953846</v>
      </c>
      <c r="W92" s="47">
        <f t="shared" si="68"/>
        <v>26631.121831331631</v>
      </c>
      <c r="X92" s="47">
        <f t="shared" si="51"/>
        <v>5827.6614621153713</v>
      </c>
      <c r="Y92" s="48">
        <f t="shared" si="69"/>
        <v>29701.752723447004</v>
      </c>
      <c r="Z92" s="47">
        <f t="shared" si="52"/>
        <v>2757.030569999999</v>
      </c>
      <c r="AA92" s="48">
        <f t="shared" si="70"/>
        <v>31868.916017338313</v>
      </c>
      <c r="AB92" s="47">
        <f t="shared" si="53"/>
        <v>589.86727610868911</v>
      </c>
      <c r="AC92" s="47">
        <f t="shared" si="71"/>
        <v>23972.356488177906</v>
      </c>
      <c r="AD92" s="47">
        <f t="shared" si="72"/>
        <v>8486.4268052690968</v>
      </c>
      <c r="AE92" s="47">
        <f t="shared" si="73"/>
        <v>83.0049570155428</v>
      </c>
      <c r="AF92" s="49">
        <f t="shared" si="74"/>
        <v>0.73854759962668126</v>
      </c>
      <c r="AG92" s="47">
        <f>IF(ISBLANK($D92),"",S92*_xlfn.XLOOKUP(Q92,DATA!$B$24:$B$25,DATA!$C$24:$C$25,"error",0,1)/1000)</f>
        <v>6.5225925028181742</v>
      </c>
      <c r="AH92" s="47">
        <f>IF(ISBLANK($D92),"",V92*_xlfn.XLOOKUP(Q92,DATA!$B$24:$B$25,DATA!$C$24:$C$25,"error",0,1)/1000)</f>
        <v>2.9736173433117252</v>
      </c>
      <c r="AI92" s="47">
        <f>IF(ISBLANK($D92),"",X92*_xlfn.XLOOKUP(Q92,DATA!$B$24:$B$25,DATA!$C$24:$C$25,"error",0,1)/1000)</f>
        <v>1.1710685708120838</v>
      </c>
      <c r="AJ92" s="47">
        <f>IF(ISBLANK($D92),"",Z92*_xlfn.XLOOKUP(Q92,DATA!$B$24:$B$25,DATA!$C$24:$C$25,"error",0,1)/1000)</f>
        <v>0.55402529304149983</v>
      </c>
      <c r="AK92" s="47">
        <f>IF(ISBLANK($D92),"",AB92*_xlfn.XLOOKUP(Q92,DATA!$B$24:$B$25,DATA!$C$24:$C$25,"error",0,1)/1000)</f>
        <v>0.11853382913404108</v>
      </c>
      <c r="AL92" s="47">
        <f t="shared" si="54"/>
        <v>4.8172450362993491</v>
      </c>
      <c r="AM92" s="47">
        <f t="shared" si="55"/>
        <v>1.7053474665188251</v>
      </c>
      <c r="AN92" s="47">
        <f t="shared" si="75"/>
        <v>0.44075833199685999</v>
      </c>
      <c r="AO92" s="47">
        <f t="shared" si="76"/>
        <v>0.20093952207940743</v>
      </c>
      <c r="AP92" s="47">
        <f t="shared" si="77"/>
        <v>7.9133907215891156E-2</v>
      </c>
      <c r="AQ92" s="47">
        <f t="shared" si="78"/>
        <v>3.7437761739605349E-2</v>
      </c>
      <c r="AR92" s="47">
        <f t="shared" si="79"/>
        <v>8.0098170768368067E-3</v>
      </c>
      <c r="AS92" s="47">
        <f t="shared" si="80"/>
        <v>0.32552100811174073</v>
      </c>
      <c r="AT92" s="47">
        <f t="shared" si="81"/>
        <v>0.11523732388511926</v>
      </c>
      <c r="AU92" s="47">
        <f t="shared" si="82"/>
        <v>2.3971275159114815E-2</v>
      </c>
      <c r="AV92" s="47">
        <f t="shared" si="83"/>
        <v>1.0928384614498491E-2</v>
      </c>
      <c r="AW92" s="47">
        <f t="shared" si="84"/>
        <v>4.3038112420788043E-3</v>
      </c>
      <c r="AX92" s="47">
        <f t="shared" si="85"/>
        <v>2.0361064620959997E-3</v>
      </c>
      <c r="AY92" s="47">
        <f t="shared" si="86"/>
        <v>4.3562541008164006E-4</v>
      </c>
      <c r="AZ92" s="47">
        <f t="shared" si="87"/>
        <v>1.7703927728754936E-2</v>
      </c>
      <c r="BA92" s="47">
        <f t="shared" si="88"/>
        <v>6.2673474303598792E-3</v>
      </c>
      <c r="BB92" s="23">
        <f>IF(V92&gt;0,J92*DATA!$C$4,0)</f>
        <v>17972.5</v>
      </c>
      <c r="BC92" s="23">
        <f>IF(X92&gt;0,N92*_xlfn.XLOOKUP(Budapest!O92,DATA!$B$5:$B$6,DATA!$C$5:$C$6,"error",0,1),0)</f>
        <v>3159.2160000000003</v>
      </c>
      <c r="BD92" s="23">
        <f>IF(Z92&gt;0,(L92-M92)*DATA!$C$7,"0,00 ")</f>
        <v>5579.9999999999991</v>
      </c>
      <c r="BE92" s="23">
        <f>IF(G92="basement",D92*DATA!$C$8,IF(G92="ground",0,"error"))</f>
        <v>2556</v>
      </c>
      <c r="BF92" s="23">
        <f t="shared" si="89"/>
        <v>29267.716</v>
      </c>
      <c r="BG92" s="23">
        <v>1.48</v>
      </c>
      <c r="BH92" s="23">
        <v>2.672463768115942</v>
      </c>
      <c r="BI92" s="23">
        <f t="shared" si="90"/>
        <v>0.85</v>
      </c>
      <c r="BJ92" s="23">
        <v>2.33</v>
      </c>
      <c r="BK92" s="23">
        <f t="shared" si="91"/>
        <v>0.21630769230769231</v>
      </c>
      <c r="BL92" s="23">
        <f t="shared" si="92"/>
        <v>0.23928112965340181</v>
      </c>
      <c r="BM92" s="5">
        <v>1.1000000000000001</v>
      </c>
      <c r="BN92" s="5">
        <f t="shared" si="93"/>
        <v>0.40124223602484466</v>
      </c>
      <c r="BO92" s="50"/>
      <c r="BP92" s="48">
        <f t="shared" si="56"/>
        <v>543.15</v>
      </c>
      <c r="BQ92" s="56">
        <f t="shared" si="57"/>
        <v>2</v>
      </c>
      <c r="BR92" s="47">
        <f t="shared" si="94"/>
        <v>173.80799999999999</v>
      </c>
      <c r="BS92" s="47">
        <f t="shared" si="58"/>
        <v>8.5</v>
      </c>
      <c r="BT92" s="47">
        <f t="shared" si="95"/>
        <v>412.79399999999998</v>
      </c>
      <c r="BU92" s="47">
        <f t="shared" si="59"/>
        <v>28.1662472175</v>
      </c>
      <c r="BV92" s="47">
        <f t="shared" si="60"/>
        <v>15.325395794423077</v>
      </c>
      <c r="BW92" s="47">
        <f t="shared" si="61"/>
        <v>23.109269204557123</v>
      </c>
      <c r="BX92" s="47">
        <f t="shared" si="62"/>
        <v>25.773822217500001</v>
      </c>
      <c r="BY92" s="47">
        <f t="shared" si="63"/>
        <v>27.654387380543483</v>
      </c>
      <c r="BZ92" s="47">
        <f t="shared" si="96"/>
        <v>32458.783293447003</v>
      </c>
      <c r="CA92" s="47">
        <f t="shared" si="96"/>
        <v>17660.986113493156</v>
      </c>
      <c r="CB92" s="47">
        <f t="shared" si="96"/>
        <v>26631.121831331631</v>
      </c>
      <c r="CC92" s="47">
        <f t="shared" si="96"/>
        <v>29701.752723447004</v>
      </c>
      <c r="CD92" s="47">
        <f t="shared" si="96"/>
        <v>31868.916017338313</v>
      </c>
    </row>
    <row r="93" spans="1:82" s="52" customFormat="1" ht="15" customHeight="1" x14ac:dyDescent="0.35">
      <c r="A93" s="39">
        <v>90</v>
      </c>
      <c r="B93" s="40" t="s">
        <v>82</v>
      </c>
      <c r="C93" s="40" t="s">
        <v>181</v>
      </c>
      <c r="D93" s="41">
        <v>598.29999999999995</v>
      </c>
      <c r="E93" s="41">
        <f t="shared" si="64"/>
        <v>3829.12</v>
      </c>
      <c r="F93" s="41">
        <v>156.19999999999999</v>
      </c>
      <c r="G93" s="42" t="s">
        <v>84</v>
      </c>
      <c r="H93" s="43">
        <v>8</v>
      </c>
      <c r="I93" s="44">
        <v>25.5</v>
      </c>
      <c r="J93" s="41">
        <f t="shared" si="65"/>
        <v>3002.7</v>
      </c>
      <c r="K93" s="42" t="s">
        <v>97</v>
      </c>
      <c r="L93" s="44">
        <v>980.4</v>
      </c>
      <c r="M93" s="44">
        <v>980.4</v>
      </c>
      <c r="N93" s="41">
        <v>376.3</v>
      </c>
      <c r="O93" s="45" t="s">
        <v>98</v>
      </c>
      <c r="P93" s="45" t="s">
        <v>97</v>
      </c>
      <c r="Q93" s="45" t="s">
        <v>87</v>
      </c>
      <c r="R93" s="45" t="s">
        <v>88</v>
      </c>
      <c r="S93" s="46">
        <f t="shared" si="66"/>
        <v>171515.29768674</v>
      </c>
      <c r="T93" s="46">
        <f t="shared" si="49"/>
        <v>44.792353774950904</v>
      </c>
      <c r="U93" s="47">
        <f t="shared" si="67"/>
        <v>171515.29768674</v>
      </c>
      <c r="V93" s="47">
        <f t="shared" si="50"/>
        <v>0</v>
      </c>
      <c r="W93" s="47">
        <f t="shared" si="68"/>
        <v>169905.82593052398</v>
      </c>
      <c r="X93" s="47">
        <f t="shared" si="51"/>
        <v>1609.4717562160222</v>
      </c>
      <c r="Y93" s="48">
        <f t="shared" si="69"/>
        <v>171515.29768674</v>
      </c>
      <c r="Z93" s="47">
        <f t="shared" si="52"/>
        <v>0</v>
      </c>
      <c r="AA93" s="48">
        <f t="shared" si="70"/>
        <v>171515.29768674</v>
      </c>
      <c r="AB93" s="47">
        <f t="shared" si="53"/>
        <v>0</v>
      </c>
      <c r="AC93" s="47">
        <f t="shared" si="71"/>
        <v>1609.4717562160222</v>
      </c>
      <c r="AD93" s="47">
        <f t="shared" si="72"/>
        <v>169905.82593052398</v>
      </c>
      <c r="AE93" s="47">
        <f t="shared" si="73"/>
        <v>44.372029586569234</v>
      </c>
      <c r="AF93" s="49">
        <f t="shared" si="74"/>
        <v>9.3838379312124465E-3</v>
      </c>
      <c r="AG93" s="47">
        <f>IF(ISBLANK($D93),"",S93*_xlfn.XLOOKUP(Q93,DATA!$B$24:$B$25,DATA!$C$24:$C$25,"error",0,1)/1000)</f>
        <v>34.465999070150403</v>
      </c>
      <c r="AH93" s="47">
        <f>IF(ISBLANK($D93),"",V93*_xlfn.XLOOKUP(Q93,DATA!$B$24:$B$25,DATA!$C$24:$C$25,"error",0,1)/1000)</f>
        <v>0</v>
      </c>
      <c r="AI93" s="47">
        <f>IF(ISBLANK($D93),"",X93*_xlfn.XLOOKUP(Q93,DATA!$B$24:$B$25,DATA!$C$24:$C$25,"error",0,1)/1000)</f>
        <v>0.32342334941160966</v>
      </c>
      <c r="AJ93" s="47">
        <f>IF(ISBLANK($D93),"",Z93*_xlfn.XLOOKUP(Q93,DATA!$B$24:$B$25,DATA!$C$24:$C$25,"error",0,1)/1000)</f>
        <v>0</v>
      </c>
      <c r="AK93" s="47">
        <f>IF(ISBLANK($D93),"",AB93*_xlfn.XLOOKUP(Q93,DATA!$B$24:$B$25,DATA!$C$24:$C$25,"error",0,1)/1000)</f>
        <v>0</v>
      </c>
      <c r="AL93" s="47">
        <f t="shared" si="54"/>
        <v>0.32342334941160966</v>
      </c>
      <c r="AM93" s="47">
        <f t="shared" si="55"/>
        <v>34.14257572073879</v>
      </c>
      <c r="AN93" s="47">
        <f t="shared" si="75"/>
        <v>2.3290089414908661</v>
      </c>
      <c r="AO93" s="47">
        <f t="shared" si="76"/>
        <v>0</v>
      </c>
      <c r="AP93" s="47">
        <f t="shared" si="77"/>
        <v>2.1855042447294901E-2</v>
      </c>
      <c r="AQ93" s="47">
        <f t="shared" si="78"/>
        <v>0</v>
      </c>
      <c r="AR93" s="47">
        <f t="shared" si="79"/>
        <v>0</v>
      </c>
      <c r="AS93" s="47">
        <f t="shared" si="80"/>
        <v>2.1855042447294901E-2</v>
      </c>
      <c r="AT93" s="47">
        <f t="shared" si="81"/>
        <v>2.3071538990435712</v>
      </c>
      <c r="AU93" s="47">
        <f t="shared" si="82"/>
        <v>0.12666649756019593</v>
      </c>
      <c r="AV93" s="47">
        <f t="shared" si="83"/>
        <v>0</v>
      </c>
      <c r="AW93" s="47">
        <f t="shared" si="84"/>
        <v>1.1886178844191929E-3</v>
      </c>
      <c r="AX93" s="47">
        <f t="shared" si="85"/>
        <v>0</v>
      </c>
      <c r="AY93" s="47">
        <f t="shared" si="86"/>
        <v>0</v>
      </c>
      <c r="AZ93" s="47">
        <f t="shared" si="87"/>
        <v>1.1886178844191929E-3</v>
      </c>
      <c r="BA93" s="47">
        <f t="shared" si="88"/>
        <v>0.12547787967577675</v>
      </c>
      <c r="BB93" s="23">
        <f>IF(V93&gt;0,J93*DATA!$C$4,0)</f>
        <v>0</v>
      </c>
      <c r="BC93" s="23">
        <f>IF(X93&gt;0,N93*_xlfn.XLOOKUP(Budapest!O93,DATA!$B$5:$B$6,DATA!$C$5:$C$6,"error",0,1),0)</f>
        <v>31985.5</v>
      </c>
      <c r="BD93" s="23" t="str">
        <f>IF(Z93&gt;0,(L93-M93)*DATA!$C$7,"0,00 ")</f>
        <v xml:space="preserve">0,00 </v>
      </c>
      <c r="BE93" s="23">
        <f>IF(G93="basement",D93*DATA!$C$8,IF(G93="ground",0,"error"))</f>
        <v>0</v>
      </c>
      <c r="BF93" s="23">
        <f t="shared" si="89"/>
        <v>31985.5</v>
      </c>
      <c r="BG93" s="23">
        <v>0.25</v>
      </c>
      <c r="BH93" s="23">
        <v>1.1000000000000001</v>
      </c>
      <c r="BI93" s="23">
        <f t="shared" si="90"/>
        <v>0.56999999999999995</v>
      </c>
      <c r="BJ93" s="23">
        <v>0.21</v>
      </c>
      <c r="BK93" s="23">
        <f t="shared" si="91"/>
        <v>0.25</v>
      </c>
      <c r="BL93" s="23">
        <f t="shared" si="92"/>
        <v>0.10900763358778627</v>
      </c>
      <c r="BM93" s="5">
        <v>1.1000000000000001</v>
      </c>
      <c r="BN93" s="5">
        <f t="shared" si="93"/>
        <v>0.56999999999999995</v>
      </c>
      <c r="BO93" s="50"/>
      <c r="BP93" s="48">
        <f t="shared" si="56"/>
        <v>15256.65</v>
      </c>
      <c r="BQ93" s="51">
        <f t="shared" si="57"/>
        <v>8</v>
      </c>
      <c r="BR93" s="47">
        <f t="shared" si="94"/>
        <v>4882.1279999999997</v>
      </c>
      <c r="BS93" s="46">
        <f t="shared" si="58"/>
        <v>25.5</v>
      </c>
      <c r="BT93" s="46">
        <f t="shared" si="95"/>
        <v>12205.32</v>
      </c>
      <c r="BU93" s="46">
        <f t="shared" si="59"/>
        <v>148.83312884999998</v>
      </c>
      <c r="BV93" s="46">
        <f t="shared" si="60"/>
        <v>148.83312884999998</v>
      </c>
      <c r="BW93" s="46">
        <f t="shared" si="61"/>
        <v>147.43650289007633</v>
      </c>
      <c r="BX93" s="46">
        <f t="shared" si="62"/>
        <v>148.83312884999998</v>
      </c>
      <c r="BY93" s="46">
        <f t="shared" si="63"/>
        <v>148.83312884999998</v>
      </c>
      <c r="BZ93" s="46">
        <f t="shared" si="96"/>
        <v>171515.29768674</v>
      </c>
      <c r="CA93" s="46">
        <f t="shared" si="96"/>
        <v>171515.29768674</v>
      </c>
      <c r="CB93" s="46">
        <f t="shared" si="96"/>
        <v>169905.82593052398</v>
      </c>
      <c r="CC93" s="46">
        <f t="shared" si="96"/>
        <v>171515.29768674</v>
      </c>
      <c r="CD93" s="46">
        <f t="shared" si="96"/>
        <v>171515.29768674</v>
      </c>
    </row>
    <row r="94" spans="1:82" s="52" customFormat="1" ht="15" customHeight="1" x14ac:dyDescent="0.35">
      <c r="A94" s="39">
        <v>91</v>
      </c>
      <c r="B94" s="40" t="s">
        <v>82</v>
      </c>
      <c r="C94" s="40" t="s">
        <v>182</v>
      </c>
      <c r="D94" s="41">
        <v>286.39999999999998</v>
      </c>
      <c r="E94" s="41">
        <f t="shared" si="64"/>
        <v>687.36</v>
      </c>
      <c r="F94" s="41">
        <v>68</v>
      </c>
      <c r="G94" s="42" t="s">
        <v>84</v>
      </c>
      <c r="H94" s="43">
        <v>3</v>
      </c>
      <c r="I94" s="44">
        <v>11.25</v>
      </c>
      <c r="J94" s="41">
        <f t="shared" si="65"/>
        <v>627.29999999999995</v>
      </c>
      <c r="K94" s="42" t="s">
        <v>97</v>
      </c>
      <c r="L94" s="44">
        <v>137.69999999999999</v>
      </c>
      <c r="M94" s="44">
        <v>123.9</v>
      </c>
      <c r="N94" s="41">
        <v>294.99199999999996</v>
      </c>
      <c r="O94" s="45" t="s">
        <v>86</v>
      </c>
      <c r="P94" s="45" t="s">
        <v>97</v>
      </c>
      <c r="Q94" s="45" t="s">
        <v>87</v>
      </c>
      <c r="R94" s="45" t="s">
        <v>88</v>
      </c>
      <c r="S94" s="46">
        <f t="shared" si="66"/>
        <v>36976.165540187998</v>
      </c>
      <c r="T94" s="46">
        <f t="shared" si="49"/>
        <v>53.794468022852648</v>
      </c>
      <c r="U94" s="47">
        <f t="shared" si="67"/>
        <v>36976.165540187998</v>
      </c>
      <c r="V94" s="47">
        <f t="shared" si="50"/>
        <v>0</v>
      </c>
      <c r="W94" s="47">
        <f t="shared" si="68"/>
        <v>35733.699314690137</v>
      </c>
      <c r="X94" s="47">
        <f t="shared" si="51"/>
        <v>1242.4662254978612</v>
      </c>
      <c r="Y94" s="48">
        <f t="shared" si="69"/>
        <v>35953.396135188006</v>
      </c>
      <c r="Z94" s="47">
        <f t="shared" si="52"/>
        <v>1022.7694049999918</v>
      </c>
      <c r="AA94" s="48">
        <f t="shared" si="70"/>
        <v>36976.165540187998</v>
      </c>
      <c r="AB94" s="47">
        <f t="shared" si="53"/>
        <v>0</v>
      </c>
      <c r="AC94" s="47">
        <f t="shared" si="71"/>
        <v>2265.235630497853</v>
      </c>
      <c r="AD94" s="47">
        <f t="shared" si="72"/>
        <v>34710.929909690145</v>
      </c>
      <c r="AE94" s="47">
        <f t="shared" si="73"/>
        <v>50.498908737328541</v>
      </c>
      <c r="AF94" s="49">
        <f t="shared" si="74"/>
        <v>6.1262048062713625E-2</v>
      </c>
      <c r="AG94" s="47">
        <f>IF(ISBLANK($D94),"",S94*_xlfn.XLOOKUP(Q94,DATA!$B$24:$B$25,DATA!$C$24:$C$25,"error",0,1)/1000)</f>
        <v>7.4303604653007778</v>
      </c>
      <c r="AH94" s="47">
        <f>IF(ISBLANK($D94),"",V94*_xlfn.XLOOKUP(Q94,DATA!$B$24:$B$25,DATA!$C$24:$C$25,"error",0,1)/1000)</f>
        <v>0</v>
      </c>
      <c r="AI94" s="47">
        <f>IF(ISBLANK($D94),"",X94*_xlfn.XLOOKUP(Q94,DATA!$B$24:$B$25,DATA!$C$24:$C$25,"error",0,1)/1000)</f>
        <v>0.24967358801379519</v>
      </c>
      <c r="AJ94" s="47">
        <f>IF(ISBLANK($D94),"",Z94*_xlfn.XLOOKUP(Q94,DATA!$B$24:$B$25,DATA!$C$24:$C$25,"error",0,1)/1000)</f>
        <v>0.20552551193474836</v>
      </c>
      <c r="AK94" s="47">
        <f>IF(ISBLANK($D94),"",AB94*_xlfn.XLOOKUP(Q94,DATA!$B$24:$B$25,DATA!$C$24:$C$25,"error",0,1)/1000)</f>
        <v>0</v>
      </c>
      <c r="AL94" s="47">
        <f t="shared" si="54"/>
        <v>0.45519909994854357</v>
      </c>
      <c r="AM94" s="47">
        <f t="shared" si="55"/>
        <v>6.9751613653522337</v>
      </c>
      <c r="AN94" s="47">
        <f t="shared" si="75"/>
        <v>0.50209993701221978</v>
      </c>
      <c r="AO94" s="47">
        <f t="shared" si="76"/>
        <v>0</v>
      </c>
      <c r="AP94" s="47">
        <f t="shared" si="77"/>
        <v>1.687146853786816E-2</v>
      </c>
      <c r="AQ94" s="47">
        <f t="shared" si="78"/>
        <v>1.3888201935659943E-2</v>
      </c>
      <c r="AR94" s="47">
        <f t="shared" si="79"/>
        <v>0</v>
      </c>
      <c r="AS94" s="47">
        <f t="shared" si="80"/>
        <v>3.0759670473528105E-2</v>
      </c>
      <c r="AT94" s="47">
        <f t="shared" si="81"/>
        <v>0.47134026653869165</v>
      </c>
      <c r="AU94" s="47">
        <f t="shared" si="82"/>
        <v>2.7307426482365133E-2</v>
      </c>
      <c r="AV94" s="47">
        <f t="shared" si="83"/>
        <v>0</v>
      </c>
      <c r="AW94" s="47">
        <f t="shared" si="84"/>
        <v>9.1757905704767796E-4</v>
      </c>
      <c r="AX94" s="47">
        <f t="shared" si="85"/>
        <v>7.5532981658399422E-4</v>
      </c>
      <c r="AY94" s="47">
        <f t="shared" si="86"/>
        <v>0</v>
      </c>
      <c r="AZ94" s="47">
        <f t="shared" si="87"/>
        <v>1.6729088736316721E-3</v>
      </c>
      <c r="BA94" s="47">
        <f t="shared" si="88"/>
        <v>2.5634517608733462E-2</v>
      </c>
      <c r="BB94" s="23">
        <f>IF(V94&gt;0,J94*DATA!$C$4,0)</f>
        <v>0</v>
      </c>
      <c r="BC94" s="23">
        <f>IF(X94&gt;0,N94*_xlfn.XLOOKUP(Budapest!O94,DATA!$B$5:$B$6,DATA!$C$5:$C$6,"error",0,1),0)</f>
        <v>14159.615999999998</v>
      </c>
      <c r="BD94" s="23">
        <f>IF(Z94&gt;0,(L94-M94)*DATA!$C$7,"0,00 ")</f>
        <v>2069.9999999999973</v>
      </c>
      <c r="BE94" s="23">
        <f>IF(G94="basement",D94*DATA!$C$8,IF(G94="ground",0,"error"))</f>
        <v>0</v>
      </c>
      <c r="BF94" s="23">
        <f t="shared" si="89"/>
        <v>16229.615999999995</v>
      </c>
      <c r="BG94" s="23">
        <v>0.25</v>
      </c>
      <c r="BH94" s="23">
        <v>1.2753812636165576</v>
      </c>
      <c r="BI94" s="23">
        <f t="shared" si="90"/>
        <v>0.56999999999999995</v>
      </c>
      <c r="BJ94" s="23">
        <v>0.22</v>
      </c>
      <c r="BK94" s="23">
        <f t="shared" si="91"/>
        <v>0.25</v>
      </c>
      <c r="BL94" s="23">
        <f t="shared" si="92"/>
        <v>0.12054794520547943</v>
      </c>
      <c r="BM94" s="5">
        <v>1.1000000000000001</v>
      </c>
      <c r="BN94" s="5">
        <f t="shared" si="93"/>
        <v>0.56999999999999995</v>
      </c>
      <c r="BO94" s="50"/>
      <c r="BP94" s="48">
        <f t="shared" si="56"/>
        <v>3221.9999999999995</v>
      </c>
      <c r="BQ94" s="51">
        <f t="shared" si="57"/>
        <v>3</v>
      </c>
      <c r="BR94" s="47">
        <f t="shared" si="94"/>
        <v>1031.04</v>
      </c>
      <c r="BS94" s="46">
        <f t="shared" si="58"/>
        <v>11.25</v>
      </c>
      <c r="BT94" s="46">
        <f t="shared" si="95"/>
        <v>2448.7199999999998</v>
      </c>
      <c r="BU94" s="46">
        <f t="shared" si="59"/>
        <v>32.086224869999995</v>
      </c>
      <c r="BV94" s="46">
        <f t="shared" si="60"/>
        <v>32.086224869999995</v>
      </c>
      <c r="BW94" s="46">
        <f t="shared" si="61"/>
        <v>31.008069519863014</v>
      </c>
      <c r="BX94" s="46">
        <f t="shared" si="62"/>
        <v>31.198712370000003</v>
      </c>
      <c r="BY94" s="46">
        <f t="shared" si="63"/>
        <v>32.086224869999995</v>
      </c>
      <c r="BZ94" s="46">
        <f t="shared" si="96"/>
        <v>36976.165540187998</v>
      </c>
      <c r="CA94" s="46">
        <f t="shared" si="96"/>
        <v>36976.165540187998</v>
      </c>
      <c r="CB94" s="46">
        <f t="shared" si="96"/>
        <v>35733.699314690137</v>
      </c>
      <c r="CC94" s="46">
        <f t="shared" si="96"/>
        <v>35953.396135188006</v>
      </c>
      <c r="CD94" s="46">
        <f t="shared" si="96"/>
        <v>36976.165540187998</v>
      </c>
    </row>
    <row r="95" spans="1:82" s="52" customFormat="1" ht="15" customHeight="1" x14ac:dyDescent="0.35">
      <c r="A95" s="39">
        <v>92</v>
      </c>
      <c r="B95" s="40" t="s">
        <v>82</v>
      </c>
      <c r="C95" s="40" t="s">
        <v>183</v>
      </c>
      <c r="D95" s="41">
        <v>246.5</v>
      </c>
      <c r="E95" s="41">
        <f t="shared" si="64"/>
        <v>986.00000000000011</v>
      </c>
      <c r="F95" s="41">
        <v>68.2</v>
      </c>
      <c r="G95" s="42" t="s">
        <v>90</v>
      </c>
      <c r="H95" s="43">
        <v>5</v>
      </c>
      <c r="I95" s="44">
        <v>17.5</v>
      </c>
      <c r="J95" s="41">
        <f t="shared" si="65"/>
        <v>930.9</v>
      </c>
      <c r="K95" s="42" t="s">
        <v>85</v>
      </c>
      <c r="L95" s="44">
        <v>262.60000000000002</v>
      </c>
      <c r="M95" s="44">
        <v>6.5</v>
      </c>
      <c r="N95" s="41">
        <v>253.89500000000001</v>
      </c>
      <c r="O95" s="45" t="s">
        <v>86</v>
      </c>
      <c r="P95" s="45" t="s">
        <v>85</v>
      </c>
      <c r="Q95" s="45" t="s">
        <v>87</v>
      </c>
      <c r="R95" s="45" t="s">
        <v>88</v>
      </c>
      <c r="S95" s="46">
        <f t="shared" si="66"/>
        <v>142588.24123064501</v>
      </c>
      <c r="T95" s="46">
        <f t="shared" si="49"/>
        <v>144.6128207207353</v>
      </c>
      <c r="U95" s="47">
        <f t="shared" si="67"/>
        <v>92768.098753903469</v>
      </c>
      <c r="V95" s="47">
        <f t="shared" si="50"/>
        <v>49820.142476741545</v>
      </c>
      <c r="W95" s="47">
        <f t="shared" si="68"/>
        <v>120107.51274220309</v>
      </c>
      <c r="X95" s="47">
        <f t="shared" si="51"/>
        <v>22480.72848844192</v>
      </c>
      <c r="Y95" s="48">
        <f t="shared" si="69"/>
        <v>123607.71625814501</v>
      </c>
      <c r="Z95" s="47">
        <f t="shared" si="52"/>
        <v>18980.524972500003</v>
      </c>
      <c r="AA95" s="48">
        <f t="shared" si="70"/>
        <v>140312.77513423195</v>
      </c>
      <c r="AB95" s="47">
        <f t="shared" si="53"/>
        <v>2275.4660964130599</v>
      </c>
      <c r="AC95" s="47">
        <f t="shared" si="71"/>
        <v>93556.862034096528</v>
      </c>
      <c r="AD95" s="47">
        <f t="shared" si="72"/>
        <v>49031.379196548485</v>
      </c>
      <c r="AE95" s="47">
        <f t="shared" si="73"/>
        <v>49.727565108061341</v>
      </c>
      <c r="AF95" s="49">
        <f t="shared" si="74"/>
        <v>0.65613308100744927</v>
      </c>
      <c r="AG95" s="47">
        <f>IF(ISBLANK($D95),"",S95*_xlfn.XLOOKUP(Q95,DATA!$B$24:$B$25,DATA!$C$24:$C$25,"error",0,1)/1000)</f>
        <v>28.653107075298113</v>
      </c>
      <c r="AH95" s="47">
        <f>IF(ISBLANK($D95),"",V95*_xlfn.XLOOKUP(Q95,DATA!$B$24:$B$25,DATA!$C$24:$C$25,"error",0,1)/1000)</f>
        <v>10.011357630701214</v>
      </c>
      <c r="AI95" s="47">
        <f>IF(ISBLANK($D95),"",X95*_xlfn.XLOOKUP(Q95,DATA!$B$24:$B$25,DATA!$C$24:$C$25,"error",0,1)/1000)</f>
        <v>4.5175023897524031</v>
      </c>
      <c r="AJ95" s="47">
        <f>IF(ISBLANK($D95),"",Z95*_xlfn.XLOOKUP(Q95,DATA!$B$24:$B$25,DATA!$C$24:$C$25,"error",0,1)/1000)</f>
        <v>3.8141364932238755</v>
      </c>
      <c r="AK95" s="47">
        <f>IF(ISBLANK($D95),"",AB95*_xlfn.XLOOKUP(Q95,DATA!$B$24:$B$25,DATA!$C$24:$C$25,"error",0,1)/1000)</f>
        <v>0.45725491207420438</v>
      </c>
      <c r="AL95" s="47">
        <f t="shared" si="54"/>
        <v>18.800251425751696</v>
      </c>
      <c r="AM95" s="47">
        <f t="shared" si="55"/>
        <v>9.8528556495464166</v>
      </c>
      <c r="AN95" s="47">
        <f t="shared" si="75"/>
        <v>1.9362079841074313</v>
      </c>
      <c r="AO95" s="47">
        <f t="shared" si="76"/>
        <v>0.67650850308759636</v>
      </c>
      <c r="AP95" s="47">
        <f t="shared" si="77"/>
        <v>0.30526616789854716</v>
      </c>
      <c r="AQ95" s="47">
        <f t="shared" si="78"/>
        <v>0.25773684896540144</v>
      </c>
      <c r="AR95" s="47">
        <f t="shared" si="79"/>
        <v>3.0898590132086214E-2</v>
      </c>
      <c r="AS95" s="47">
        <f t="shared" si="80"/>
        <v>1.2704101100836314</v>
      </c>
      <c r="AT95" s="47">
        <f t="shared" si="81"/>
        <v>0.66579787402379997</v>
      </c>
      <c r="AU95" s="47">
        <f t="shared" si="82"/>
        <v>0.10530345312370611</v>
      </c>
      <c r="AV95" s="47">
        <f t="shared" si="83"/>
        <v>3.6792886935394738E-2</v>
      </c>
      <c r="AW95" s="47">
        <f t="shared" si="84"/>
        <v>1.6602339141978485E-2</v>
      </c>
      <c r="AX95" s="47">
        <f t="shared" si="85"/>
        <v>1.4017388842548009E-2</v>
      </c>
      <c r="AY95" s="47">
        <f t="shared" si="86"/>
        <v>1.6804642188595655E-3</v>
      </c>
      <c r="AZ95" s="47">
        <f t="shared" si="87"/>
        <v>6.9093079138780794E-2</v>
      </c>
      <c r="BA95" s="47">
        <f t="shared" si="88"/>
        <v>3.6210373984925312E-2</v>
      </c>
      <c r="BB95" s="23">
        <f>IF(V95&gt;0,J95*DATA!$C$4,0)</f>
        <v>60508.5</v>
      </c>
      <c r="BC95" s="23">
        <f>IF(X95&gt;0,N95*_xlfn.XLOOKUP(Budapest!O95,DATA!$B$5:$B$6,DATA!$C$5:$C$6,"error",0,1),0)</f>
        <v>12186.960000000001</v>
      </c>
      <c r="BD95" s="23">
        <f>IF(Z95&gt;0,(L95-M95)*DATA!$C$7,"0,00 ")</f>
        <v>38415</v>
      </c>
      <c r="BE95" s="23">
        <f>IF(G95="basement",D95*DATA!$C$8,IF(G95="ground",0,"error"))</f>
        <v>9860</v>
      </c>
      <c r="BF95" s="23">
        <f t="shared" si="89"/>
        <v>120970.46</v>
      </c>
      <c r="BG95" s="23">
        <v>1.48</v>
      </c>
      <c r="BH95" s="23">
        <v>2.8066831683168316</v>
      </c>
      <c r="BI95" s="23">
        <f t="shared" si="90"/>
        <v>0.85</v>
      </c>
      <c r="BJ95" s="23">
        <v>2.33</v>
      </c>
      <c r="BK95" s="23">
        <f t="shared" si="91"/>
        <v>0.21630769230769231</v>
      </c>
      <c r="BL95" s="23">
        <f t="shared" si="92"/>
        <v>0.23928112965340181</v>
      </c>
      <c r="BM95" s="5">
        <v>1.1000000000000001</v>
      </c>
      <c r="BN95" s="5">
        <f t="shared" si="93"/>
        <v>0.40124223602484466</v>
      </c>
      <c r="BO95" s="50"/>
      <c r="BP95" s="48">
        <f t="shared" si="56"/>
        <v>4313.75</v>
      </c>
      <c r="BQ95" s="51">
        <f t="shared" si="57"/>
        <v>5</v>
      </c>
      <c r="BR95" s="47">
        <f t="shared" si="94"/>
        <v>1380.4</v>
      </c>
      <c r="BS95" s="46">
        <f t="shared" si="58"/>
        <v>17.5</v>
      </c>
      <c r="BT95" s="46">
        <f t="shared" si="95"/>
        <v>3451</v>
      </c>
      <c r="BU95" s="46">
        <f t="shared" si="59"/>
        <v>123.7315526125</v>
      </c>
      <c r="BV95" s="46">
        <f t="shared" si="60"/>
        <v>80.499912143269228</v>
      </c>
      <c r="BW95" s="46">
        <f t="shared" si="61"/>
        <v>104.22380487869063</v>
      </c>
      <c r="BX95" s="46">
        <f t="shared" si="62"/>
        <v>107.26112136250001</v>
      </c>
      <c r="BY95" s="46">
        <f t="shared" si="63"/>
        <v>121.75700723206521</v>
      </c>
      <c r="BZ95" s="46">
        <f t="shared" si="96"/>
        <v>142588.24123064501</v>
      </c>
      <c r="CA95" s="46">
        <f t="shared" si="96"/>
        <v>92768.098753903469</v>
      </c>
      <c r="CB95" s="46">
        <f t="shared" si="96"/>
        <v>120107.51274220309</v>
      </c>
      <c r="CC95" s="46">
        <f t="shared" si="96"/>
        <v>123607.71625814501</v>
      </c>
      <c r="CD95" s="46">
        <f t="shared" si="96"/>
        <v>140312.77513423195</v>
      </c>
    </row>
    <row r="96" spans="1:82" s="52" customFormat="1" ht="15" customHeight="1" x14ac:dyDescent="0.35">
      <c r="A96" s="39">
        <v>93</v>
      </c>
      <c r="B96" s="40" t="s">
        <v>82</v>
      </c>
      <c r="C96" s="40" t="s">
        <v>184</v>
      </c>
      <c r="D96" s="41">
        <v>520.1</v>
      </c>
      <c r="E96" s="41">
        <f t="shared" si="64"/>
        <v>1248.2400000000002</v>
      </c>
      <c r="F96" s="41">
        <v>133.4</v>
      </c>
      <c r="G96" s="42" t="s">
        <v>90</v>
      </c>
      <c r="H96" s="43">
        <v>3</v>
      </c>
      <c r="I96" s="44">
        <v>12.3</v>
      </c>
      <c r="J96" s="41">
        <f t="shared" si="65"/>
        <v>1303.2200000000003</v>
      </c>
      <c r="K96" s="42" t="s">
        <v>85</v>
      </c>
      <c r="L96" s="44">
        <v>337.6</v>
      </c>
      <c r="M96" s="44">
        <v>25.6</v>
      </c>
      <c r="N96" s="41">
        <v>535.70300000000009</v>
      </c>
      <c r="O96" s="45" t="s">
        <v>86</v>
      </c>
      <c r="P96" s="45" t="s">
        <v>85</v>
      </c>
      <c r="Q96" s="45" t="s">
        <v>87</v>
      </c>
      <c r="R96" s="45" t="s">
        <v>88</v>
      </c>
      <c r="S96" s="46">
        <f t="shared" si="66"/>
        <v>215827.82834165709</v>
      </c>
      <c r="T96" s="46">
        <f t="shared" si="49"/>
        <v>172.90571391852293</v>
      </c>
      <c r="U96" s="47">
        <f t="shared" si="67"/>
        <v>146081.76960437151</v>
      </c>
      <c r="V96" s="47">
        <f t="shared" si="50"/>
        <v>69746.058737285581</v>
      </c>
      <c r="W96" s="47">
        <f t="shared" si="68"/>
        <v>168394.85922669299</v>
      </c>
      <c r="X96" s="47">
        <f t="shared" si="51"/>
        <v>47432.9691149641</v>
      </c>
      <c r="Y96" s="48">
        <f t="shared" si="69"/>
        <v>192704.34614165706</v>
      </c>
      <c r="Z96" s="47">
        <f t="shared" si="52"/>
        <v>23123.482200000028</v>
      </c>
      <c r="AA96" s="48">
        <f t="shared" si="70"/>
        <v>211026.73334472228</v>
      </c>
      <c r="AB96" s="47">
        <f t="shared" si="53"/>
        <v>4801.0949969348148</v>
      </c>
      <c r="AC96" s="47">
        <f t="shared" si="71"/>
        <v>145103.60504918452</v>
      </c>
      <c r="AD96" s="47">
        <f t="shared" si="72"/>
        <v>70724.223292472569</v>
      </c>
      <c r="AE96" s="47">
        <f t="shared" si="73"/>
        <v>56.659154723829197</v>
      </c>
      <c r="AF96" s="49">
        <f t="shared" si="74"/>
        <v>0.6723118430283439</v>
      </c>
      <c r="AG96" s="47">
        <f>IF(ISBLANK($D96),"",S96*_xlfn.XLOOKUP(Q96,DATA!$B$24:$B$25,DATA!$C$24:$C$25,"error",0,1)/1000)</f>
        <v>43.37060210525599</v>
      </c>
      <c r="AH96" s="47">
        <f>IF(ISBLANK($D96),"",V96*_xlfn.XLOOKUP(Q96,DATA!$B$24:$B$25,DATA!$C$24:$C$25,"error",0,1)/1000)</f>
        <v>14.015470503257536</v>
      </c>
      <c r="AI96" s="47">
        <f>IF(ISBLANK($D96),"",X96*_xlfn.XLOOKUP(Q96,DATA!$B$24:$B$25,DATA!$C$24:$C$25,"error",0,1)/1000)</f>
        <v>9.5316551436520349</v>
      </c>
      <c r="AJ96" s="47">
        <f>IF(ISBLANK($D96),"",Z96*_xlfn.XLOOKUP(Q96,DATA!$B$24:$B$25,DATA!$C$24:$C$25,"error",0,1)/1000)</f>
        <v>4.6466637480900053</v>
      </c>
      <c r="AK96" s="47">
        <f>IF(ISBLANK($D96),"",AB96*_xlfn.XLOOKUP(Q96,DATA!$B$24:$B$25,DATA!$C$24:$C$25,"error",0,1)/1000)</f>
        <v>0.96478003963405101</v>
      </c>
      <c r="AL96" s="47">
        <f t="shared" si="54"/>
        <v>29.158569434633627</v>
      </c>
      <c r="AM96" s="47">
        <f t="shared" si="55"/>
        <v>14.212032670622364</v>
      </c>
      <c r="AN96" s="47">
        <f t="shared" si="75"/>
        <v>2.930729496492817</v>
      </c>
      <c r="AO96" s="47">
        <f t="shared" si="76"/>
        <v>0.94708283531401627</v>
      </c>
      <c r="AP96" s="47">
        <f t="shared" si="77"/>
        <v>0.6440930382313772</v>
      </c>
      <c r="AQ96" s="47">
        <f t="shared" si="78"/>
        <v>0.31399413071927118</v>
      </c>
      <c r="AR96" s="47">
        <f t="shared" si="79"/>
        <v>6.5194144939951446E-2</v>
      </c>
      <c r="AS96" s="47">
        <f t="shared" si="80"/>
        <v>1.9703641492046162</v>
      </c>
      <c r="AT96" s="47">
        <f t="shared" si="81"/>
        <v>0.96036534728820078</v>
      </c>
      <c r="AU96" s="47">
        <f t="shared" si="82"/>
        <v>0.15939193448500441</v>
      </c>
      <c r="AV96" s="47">
        <f t="shared" si="83"/>
        <v>5.1508460749753099E-2</v>
      </c>
      <c r="AW96" s="47">
        <f t="shared" si="84"/>
        <v>3.5029925305245499E-2</v>
      </c>
      <c r="AX96" s="47">
        <f t="shared" si="85"/>
        <v>1.7077021940160027E-2</v>
      </c>
      <c r="AY96" s="47">
        <f t="shared" si="86"/>
        <v>3.5456772423077473E-3</v>
      </c>
      <c r="AZ96" s="47">
        <f t="shared" si="87"/>
        <v>0.10716108523746637</v>
      </c>
      <c r="BA96" s="47">
        <f t="shared" si="88"/>
        <v>5.2230849247538041E-2</v>
      </c>
      <c r="BB96" s="23">
        <f>IF(V96&gt;0,J96*DATA!$C$4,0)</f>
        <v>84709.300000000017</v>
      </c>
      <c r="BC96" s="23">
        <f>IF(X96&gt;0,N96*_xlfn.XLOOKUP(Budapest!O96,DATA!$B$5:$B$6,DATA!$C$5:$C$6,"error",0,1),0)</f>
        <v>25713.744000000006</v>
      </c>
      <c r="BD96" s="23">
        <f>IF(Z96&gt;0,(L96-M96)*DATA!$C$7,"0,00 ")</f>
        <v>46800</v>
      </c>
      <c r="BE96" s="23">
        <f>IF(G96="basement",D96*DATA!$C$8,IF(G96="ground",0,"error"))</f>
        <v>20804</v>
      </c>
      <c r="BF96" s="23">
        <f t="shared" si="89"/>
        <v>178027.04400000002</v>
      </c>
      <c r="BG96" s="23">
        <v>1.48</v>
      </c>
      <c r="BH96" s="23">
        <v>2.7172985781990522</v>
      </c>
      <c r="BI96" s="23">
        <f t="shared" si="90"/>
        <v>0.85</v>
      </c>
      <c r="BJ96" s="23">
        <v>2.33</v>
      </c>
      <c r="BK96" s="23">
        <f t="shared" si="91"/>
        <v>0.21630769230769231</v>
      </c>
      <c r="BL96" s="23">
        <f t="shared" si="92"/>
        <v>0.23928112965340181</v>
      </c>
      <c r="BM96" s="5">
        <v>1.1000000000000001</v>
      </c>
      <c r="BN96" s="5">
        <f t="shared" si="93"/>
        <v>0.40124223602484466</v>
      </c>
      <c r="BO96" s="50"/>
      <c r="BP96" s="48">
        <f t="shared" si="56"/>
        <v>6397.2300000000005</v>
      </c>
      <c r="BQ96" s="51">
        <f t="shared" si="57"/>
        <v>3</v>
      </c>
      <c r="BR96" s="47">
        <f t="shared" si="94"/>
        <v>2047.1136000000001</v>
      </c>
      <c r="BS96" s="46">
        <f t="shared" si="58"/>
        <v>12.3</v>
      </c>
      <c r="BT96" s="46">
        <f t="shared" si="95"/>
        <v>4861.8948</v>
      </c>
      <c r="BU96" s="46">
        <f t="shared" si="59"/>
        <v>187.28551574250005</v>
      </c>
      <c r="BV96" s="46">
        <f t="shared" si="60"/>
        <v>126.76307671326926</v>
      </c>
      <c r="BW96" s="46">
        <f t="shared" si="61"/>
        <v>146.12535510820285</v>
      </c>
      <c r="BX96" s="46">
        <f t="shared" si="62"/>
        <v>167.22001574250004</v>
      </c>
      <c r="BY96" s="46">
        <f t="shared" si="63"/>
        <v>183.11934514467396</v>
      </c>
      <c r="BZ96" s="46">
        <f t="shared" si="96"/>
        <v>215827.82834165709</v>
      </c>
      <c r="CA96" s="46">
        <f t="shared" si="96"/>
        <v>146081.76960437151</v>
      </c>
      <c r="CB96" s="46">
        <f t="shared" si="96"/>
        <v>168394.85922669299</v>
      </c>
      <c r="CC96" s="46">
        <f t="shared" si="96"/>
        <v>192704.34614165706</v>
      </c>
      <c r="CD96" s="46">
        <f t="shared" si="96"/>
        <v>211026.73334472228</v>
      </c>
    </row>
    <row r="97" spans="1:82" s="52" customFormat="1" ht="15" customHeight="1" x14ac:dyDescent="0.35">
      <c r="A97" s="39">
        <v>94</v>
      </c>
      <c r="B97" s="40" t="s">
        <v>82</v>
      </c>
      <c r="C97" s="40" t="s">
        <v>185</v>
      </c>
      <c r="D97" s="41">
        <v>663.9</v>
      </c>
      <c r="E97" s="41">
        <f t="shared" si="64"/>
        <v>2124.48</v>
      </c>
      <c r="F97" s="41">
        <v>107.4</v>
      </c>
      <c r="G97" s="42" t="s">
        <v>84</v>
      </c>
      <c r="H97" s="43">
        <v>4</v>
      </c>
      <c r="I97" s="44">
        <v>14.5</v>
      </c>
      <c r="J97" s="41">
        <f t="shared" si="65"/>
        <v>1297.4000000000001</v>
      </c>
      <c r="K97" s="42" t="s">
        <v>85</v>
      </c>
      <c r="L97" s="44">
        <v>259.89999999999998</v>
      </c>
      <c r="M97" s="44">
        <v>117.5</v>
      </c>
      <c r="N97" s="41">
        <v>683.81700000000001</v>
      </c>
      <c r="O97" s="45" t="s">
        <v>86</v>
      </c>
      <c r="P97" s="45" t="s">
        <v>85</v>
      </c>
      <c r="Q97" s="45" t="s">
        <v>87</v>
      </c>
      <c r="R97" s="45" t="s">
        <v>88</v>
      </c>
      <c r="S97" s="46">
        <f t="shared" si="66"/>
        <v>232048.31523944702</v>
      </c>
      <c r="T97" s="46">
        <f t="shared" si="49"/>
        <v>109.22593540040246</v>
      </c>
      <c r="U97" s="47">
        <f t="shared" si="67"/>
        <v>162613.732739367</v>
      </c>
      <c r="V97" s="47">
        <f t="shared" si="50"/>
        <v>69434.582500080025</v>
      </c>
      <c r="W97" s="47">
        <f t="shared" si="68"/>
        <v>171500.82784197608</v>
      </c>
      <c r="X97" s="47">
        <f t="shared" si="51"/>
        <v>60547.487397470948</v>
      </c>
      <c r="Y97" s="48">
        <f t="shared" si="69"/>
        <v>221494.52079944703</v>
      </c>
      <c r="Z97" s="47">
        <f t="shared" si="52"/>
        <v>10553.794439999998</v>
      </c>
      <c r="AA97" s="48">
        <f t="shared" si="70"/>
        <v>232048.31523944702</v>
      </c>
      <c r="AB97" s="47">
        <f t="shared" si="53"/>
        <v>0</v>
      </c>
      <c r="AC97" s="47">
        <f t="shared" si="71"/>
        <v>140535.86433755097</v>
      </c>
      <c r="AD97" s="47">
        <f t="shared" si="72"/>
        <v>91512.450901896053</v>
      </c>
      <c r="AE97" s="47">
        <f t="shared" si="73"/>
        <v>43.07522353794625</v>
      </c>
      <c r="AF97" s="49">
        <f t="shared" si="74"/>
        <v>0.60563190985693738</v>
      </c>
      <c r="AG97" s="47">
        <f>IF(ISBLANK($D97),"",S97*_xlfn.XLOOKUP(Q97,DATA!$B$24:$B$25,DATA!$C$24:$C$25,"error",0,1)/1000)</f>
        <v>46.630108947366878</v>
      </c>
      <c r="AH97" s="47">
        <f>IF(ISBLANK($D97),"",V97*_xlfn.XLOOKUP(Q97,DATA!$B$24:$B$25,DATA!$C$24:$C$25,"error",0,1)/1000)</f>
        <v>13.952879353391081</v>
      </c>
      <c r="AI97" s="47">
        <f>IF(ISBLANK($D97),"",X97*_xlfn.XLOOKUP(Q97,DATA!$B$24:$B$25,DATA!$C$24:$C$25,"error",0,1)/1000)</f>
        <v>12.167017592521786</v>
      </c>
      <c r="AJ97" s="47">
        <f>IF(ISBLANK($D97),"",Z97*_xlfn.XLOOKUP(Q97,DATA!$B$24:$B$25,DATA!$C$24:$C$25,"error",0,1)/1000)</f>
        <v>2.1207849927179994</v>
      </c>
      <c r="AK97" s="47">
        <f>IF(ISBLANK($D97),"",AB97*_xlfn.XLOOKUP(Q97,DATA!$B$24:$B$25,DATA!$C$24:$C$25,"error",0,1)/1000)</f>
        <v>0</v>
      </c>
      <c r="AL97" s="47">
        <f t="shared" si="54"/>
        <v>28.240681938630868</v>
      </c>
      <c r="AM97" s="47">
        <f t="shared" si="55"/>
        <v>18.389427008736011</v>
      </c>
      <c r="AN97" s="47">
        <f t="shared" si="75"/>
        <v>3.1509877447645618</v>
      </c>
      <c r="AO97" s="47">
        <f t="shared" si="76"/>
        <v>0.9428532945599396</v>
      </c>
      <c r="AP97" s="47">
        <f t="shared" si="77"/>
        <v>0.82217528952472796</v>
      </c>
      <c r="AQ97" s="47">
        <f t="shared" si="78"/>
        <v>0.14331014171289791</v>
      </c>
      <c r="AR97" s="47">
        <f t="shared" si="79"/>
        <v>0</v>
      </c>
      <c r="AS97" s="47">
        <f t="shared" si="80"/>
        <v>1.9083387257975655</v>
      </c>
      <c r="AT97" s="47">
        <f t="shared" si="81"/>
        <v>1.2426490189669963</v>
      </c>
      <c r="AU97" s="47">
        <f t="shared" si="82"/>
        <v>0.17137099578026369</v>
      </c>
      <c r="AV97" s="47">
        <f t="shared" si="83"/>
        <v>5.1278431098916263E-2</v>
      </c>
      <c r="AW97" s="47">
        <f t="shared" si="84"/>
        <v>4.4715184407137988E-2</v>
      </c>
      <c r="AX97" s="47">
        <f t="shared" si="85"/>
        <v>7.7941279624320009E-3</v>
      </c>
      <c r="AY97" s="47">
        <f t="shared" si="86"/>
        <v>0</v>
      </c>
      <c r="AZ97" s="47">
        <f t="shared" si="87"/>
        <v>0.10378774346848625</v>
      </c>
      <c r="BA97" s="47">
        <f t="shared" si="88"/>
        <v>6.7583252311777434E-2</v>
      </c>
      <c r="BB97" s="23">
        <f>IF(V97&gt;0,J97*DATA!$C$4,0)</f>
        <v>84331</v>
      </c>
      <c r="BC97" s="23">
        <f>IF(X97&gt;0,N97*_xlfn.XLOOKUP(Budapest!O97,DATA!$B$5:$B$6,DATA!$C$5:$C$6,"error",0,1),0)</f>
        <v>32823.216</v>
      </c>
      <c r="BD97" s="23">
        <f>IF(Z97&gt;0,(L97-M97)*DATA!$C$7,"0,00 ")</f>
        <v>21359.999999999996</v>
      </c>
      <c r="BE97" s="23">
        <f>IF(G97="basement",D97*DATA!$C$8,IF(G97="ground",0,"error"))</f>
        <v>0</v>
      </c>
      <c r="BF97" s="23">
        <f t="shared" si="89"/>
        <v>138514.21599999999</v>
      </c>
      <c r="BG97" s="23">
        <v>1.48</v>
      </c>
      <c r="BH97" s="23">
        <v>2.0588303193535973</v>
      </c>
      <c r="BI97" s="23">
        <f t="shared" si="90"/>
        <v>0.56999999999999995</v>
      </c>
      <c r="BJ97" s="23">
        <v>2.33</v>
      </c>
      <c r="BK97" s="23">
        <f t="shared" si="91"/>
        <v>0.21630769230769231</v>
      </c>
      <c r="BL97" s="23">
        <f t="shared" si="92"/>
        <v>0.23928112965340181</v>
      </c>
      <c r="BM97" s="5">
        <v>1.1000000000000001</v>
      </c>
      <c r="BN97" s="5">
        <f t="shared" si="93"/>
        <v>0.56999999999999995</v>
      </c>
      <c r="BO97" s="50"/>
      <c r="BP97" s="48">
        <f t="shared" si="56"/>
        <v>9626.5499999999993</v>
      </c>
      <c r="BQ97" s="51">
        <f t="shared" si="57"/>
        <v>4</v>
      </c>
      <c r="BR97" s="47">
        <f t="shared" si="94"/>
        <v>3080.4959999999996</v>
      </c>
      <c r="BS97" s="46">
        <f t="shared" si="58"/>
        <v>14.5</v>
      </c>
      <c r="BT97" s="46">
        <f t="shared" si="95"/>
        <v>7701.24</v>
      </c>
      <c r="BU97" s="46">
        <f t="shared" si="59"/>
        <v>201.36091221750002</v>
      </c>
      <c r="BV97" s="46">
        <f t="shared" si="60"/>
        <v>141.10875801749998</v>
      </c>
      <c r="BW97" s="46">
        <f t="shared" si="61"/>
        <v>148.82057258068036</v>
      </c>
      <c r="BX97" s="46">
        <f t="shared" si="62"/>
        <v>192.2028122175</v>
      </c>
      <c r="BY97" s="46">
        <f t="shared" si="63"/>
        <v>201.36091221750002</v>
      </c>
      <c r="BZ97" s="46">
        <f t="shared" si="96"/>
        <v>232048.31523944702</v>
      </c>
      <c r="CA97" s="46">
        <f t="shared" si="96"/>
        <v>162613.732739367</v>
      </c>
      <c r="CB97" s="46">
        <f t="shared" si="96"/>
        <v>171500.82784197608</v>
      </c>
      <c r="CC97" s="46">
        <f t="shared" si="96"/>
        <v>221494.52079944703</v>
      </c>
      <c r="CD97" s="46">
        <f t="shared" si="96"/>
        <v>232048.31523944702</v>
      </c>
    </row>
    <row r="98" spans="1:82" s="52" customFormat="1" ht="15" customHeight="1" x14ac:dyDescent="0.35">
      <c r="A98" s="39">
        <v>95</v>
      </c>
      <c r="B98" s="40" t="s">
        <v>82</v>
      </c>
      <c r="C98" s="40" t="s">
        <v>186</v>
      </c>
      <c r="D98" s="41">
        <v>618.29999999999995</v>
      </c>
      <c r="E98" s="41">
        <f t="shared" si="64"/>
        <v>2473.1999999999998</v>
      </c>
      <c r="F98" s="41">
        <v>102.8</v>
      </c>
      <c r="G98" s="42" t="s">
        <v>84</v>
      </c>
      <c r="H98" s="43">
        <v>5</v>
      </c>
      <c r="I98" s="44">
        <v>17.5</v>
      </c>
      <c r="J98" s="41">
        <f t="shared" si="65"/>
        <v>1511.1</v>
      </c>
      <c r="K98" s="42" t="s">
        <v>85</v>
      </c>
      <c r="L98" s="44">
        <v>287.89999999999998</v>
      </c>
      <c r="M98" s="44">
        <v>115.2</v>
      </c>
      <c r="N98" s="41">
        <v>636.84899999999993</v>
      </c>
      <c r="O98" s="45" t="s">
        <v>86</v>
      </c>
      <c r="P98" s="45" t="s">
        <v>85</v>
      </c>
      <c r="Q98" s="45" t="s">
        <v>87</v>
      </c>
      <c r="R98" s="45" t="s">
        <v>88</v>
      </c>
      <c r="S98" s="46">
        <f t="shared" si="66"/>
        <v>250371.49152285903</v>
      </c>
      <c r="T98" s="46">
        <f t="shared" si="49"/>
        <v>101.23382319378095</v>
      </c>
      <c r="U98" s="47">
        <f t="shared" si="67"/>
        <v>169500.05818243133</v>
      </c>
      <c r="V98" s="47">
        <f t="shared" si="50"/>
        <v>80871.433340427699</v>
      </c>
      <c r="W98" s="47">
        <f t="shared" si="68"/>
        <v>193982.7108964751</v>
      </c>
      <c r="X98" s="47">
        <f t="shared" si="51"/>
        <v>56388.78062638393</v>
      </c>
      <c r="Y98" s="48">
        <f t="shared" si="69"/>
        <v>237572.05121535904</v>
      </c>
      <c r="Z98" s="47">
        <f t="shared" si="52"/>
        <v>12799.440307499986</v>
      </c>
      <c r="AA98" s="48">
        <f t="shared" si="70"/>
        <v>250371.49152285903</v>
      </c>
      <c r="AB98" s="47">
        <f t="shared" si="53"/>
        <v>0</v>
      </c>
      <c r="AC98" s="47">
        <f t="shared" si="71"/>
        <v>150059.65427431162</v>
      </c>
      <c r="AD98" s="47">
        <f t="shared" si="72"/>
        <v>100311.83724854741</v>
      </c>
      <c r="AE98" s="47">
        <f t="shared" si="73"/>
        <v>40.559533094188673</v>
      </c>
      <c r="AF98" s="49">
        <f t="shared" si="74"/>
        <v>0.59934800628294016</v>
      </c>
      <c r="AG98" s="47">
        <f>IF(ISBLANK($D98),"",S98*_xlfn.XLOOKUP(Q98,DATA!$B$24:$B$25,DATA!$C$24:$C$25,"error",0,1)/1000)</f>
        <v>50.312151221518519</v>
      </c>
      <c r="AH98" s="47">
        <f>IF(ISBLANK($D98),"",V98*_xlfn.XLOOKUP(Q98,DATA!$B$24:$B$25,DATA!$C$24:$C$25,"error",0,1)/1000)</f>
        <v>16.251114529758944</v>
      </c>
      <c r="AI98" s="47">
        <f>IF(ISBLANK($D98),"",X98*_xlfn.XLOOKUP(Q98,DATA!$B$24:$B$25,DATA!$C$24:$C$25,"error",0,1)/1000)</f>
        <v>11.331325466871851</v>
      </c>
      <c r="AJ98" s="47">
        <f>IF(ISBLANK($D98),"",Z98*_xlfn.XLOOKUP(Q98,DATA!$B$24:$B$25,DATA!$C$24:$C$25,"error",0,1)/1000)</f>
        <v>2.5720475297921221</v>
      </c>
      <c r="AK98" s="47">
        <f>IF(ISBLANK($D98),"",AB98*_xlfn.XLOOKUP(Q98,DATA!$B$24:$B$25,DATA!$C$24:$C$25,"error",0,1)/1000)</f>
        <v>0</v>
      </c>
      <c r="AL98" s="47">
        <f t="shared" si="54"/>
        <v>30.154487526422919</v>
      </c>
      <c r="AM98" s="47">
        <f t="shared" si="55"/>
        <v>20.1576636950956</v>
      </c>
      <c r="AN98" s="47">
        <f t="shared" si="75"/>
        <v>3.3997984454783978</v>
      </c>
      <c r="AO98" s="47">
        <f t="shared" si="76"/>
        <v>1.0981544731073873</v>
      </c>
      <c r="AP98" s="47">
        <f t="shared" si="77"/>
        <v>0.7657041444692565</v>
      </c>
      <c r="AQ98" s="47">
        <f t="shared" si="78"/>
        <v>0.17380380248467309</v>
      </c>
      <c r="AR98" s="47">
        <f t="shared" si="79"/>
        <v>0</v>
      </c>
      <c r="AS98" s="47">
        <f t="shared" si="80"/>
        <v>2.0376624200613169</v>
      </c>
      <c r="AT98" s="47">
        <f t="shared" si="81"/>
        <v>1.3621360254170809</v>
      </c>
      <c r="AU98" s="47">
        <f t="shared" si="82"/>
        <v>0.18490292322522464</v>
      </c>
      <c r="AV98" s="47">
        <f t="shared" si="83"/>
        <v>5.9724708828096454E-2</v>
      </c>
      <c r="AW98" s="47">
        <f t="shared" si="84"/>
        <v>4.1643920046593501E-2</v>
      </c>
      <c r="AX98" s="47">
        <f t="shared" si="85"/>
        <v>9.4525695162359924E-3</v>
      </c>
      <c r="AY98" s="47">
        <f t="shared" si="86"/>
        <v>0</v>
      </c>
      <c r="AZ98" s="47">
        <f t="shared" si="87"/>
        <v>0.11082119839092594</v>
      </c>
      <c r="BA98" s="47">
        <f t="shared" si="88"/>
        <v>7.4081724834298701E-2</v>
      </c>
      <c r="BB98" s="23">
        <f>IF(V98&gt;0,J98*DATA!$C$4,0)</f>
        <v>98221.5</v>
      </c>
      <c r="BC98" s="23">
        <f>IF(X98&gt;0,N98*_xlfn.XLOOKUP(Budapest!O98,DATA!$B$5:$B$6,DATA!$C$5:$C$6,"error",0,1),0)</f>
        <v>30568.751999999997</v>
      </c>
      <c r="BD98" s="23">
        <f>IF(Z98&gt;0,(L98-M98)*DATA!$C$7,"0,00 ")</f>
        <v>25905</v>
      </c>
      <c r="BE98" s="23">
        <f>IF(G98="basement",D98*DATA!$C$8,IF(G98="ground",0,"error"))</f>
        <v>0</v>
      </c>
      <c r="BF98" s="23">
        <f t="shared" si="89"/>
        <v>154695.25199999998</v>
      </c>
      <c r="BG98" s="23">
        <v>1.48</v>
      </c>
      <c r="BH98" s="23">
        <v>2.1497568600208408</v>
      </c>
      <c r="BI98" s="23">
        <f t="shared" si="90"/>
        <v>0.56999999999999995</v>
      </c>
      <c r="BJ98" s="23">
        <v>2.33</v>
      </c>
      <c r="BK98" s="23">
        <f t="shared" si="91"/>
        <v>0.21630769230769231</v>
      </c>
      <c r="BL98" s="23">
        <f t="shared" si="92"/>
        <v>0.23928112965340181</v>
      </c>
      <c r="BM98" s="5">
        <v>1.1000000000000001</v>
      </c>
      <c r="BN98" s="5">
        <f t="shared" si="93"/>
        <v>0.56999999999999995</v>
      </c>
      <c r="BO98" s="50"/>
      <c r="BP98" s="48">
        <f t="shared" si="56"/>
        <v>10820.25</v>
      </c>
      <c r="BQ98" s="51">
        <f t="shared" si="57"/>
        <v>5</v>
      </c>
      <c r="BR98" s="47">
        <f t="shared" si="94"/>
        <v>3462.48</v>
      </c>
      <c r="BS98" s="46">
        <f t="shared" si="58"/>
        <v>17.5</v>
      </c>
      <c r="BT98" s="46">
        <f t="shared" si="95"/>
        <v>8656.2000000000007</v>
      </c>
      <c r="BU98" s="46">
        <f t="shared" si="59"/>
        <v>217.2609263475</v>
      </c>
      <c r="BV98" s="46">
        <f t="shared" si="60"/>
        <v>147.08439620134615</v>
      </c>
      <c r="BW98" s="46">
        <f t="shared" si="61"/>
        <v>168.329322194095</v>
      </c>
      <c r="BX98" s="46">
        <f t="shared" si="62"/>
        <v>206.15415759750002</v>
      </c>
      <c r="BY98" s="46">
        <f t="shared" si="63"/>
        <v>217.2609263475</v>
      </c>
      <c r="BZ98" s="46">
        <f t="shared" si="96"/>
        <v>250371.49152285903</v>
      </c>
      <c r="CA98" s="46">
        <f t="shared" si="96"/>
        <v>169500.05818243133</v>
      </c>
      <c r="CB98" s="46">
        <f t="shared" si="96"/>
        <v>193982.7108964751</v>
      </c>
      <c r="CC98" s="46">
        <f t="shared" si="96"/>
        <v>237572.05121535904</v>
      </c>
      <c r="CD98" s="46">
        <f t="shared" si="96"/>
        <v>250371.49152285903</v>
      </c>
    </row>
    <row r="99" spans="1:82" s="52" customFormat="1" ht="15" customHeight="1" x14ac:dyDescent="0.35">
      <c r="A99" s="39">
        <v>96</v>
      </c>
      <c r="B99" s="40" t="s">
        <v>82</v>
      </c>
      <c r="C99" s="40" t="s">
        <v>187</v>
      </c>
      <c r="D99" s="41">
        <v>345.5</v>
      </c>
      <c r="E99" s="41">
        <f t="shared" si="64"/>
        <v>1934.8000000000002</v>
      </c>
      <c r="F99" s="41">
        <v>78</v>
      </c>
      <c r="G99" s="42" t="s">
        <v>84</v>
      </c>
      <c r="H99" s="43">
        <v>7</v>
      </c>
      <c r="I99" s="44">
        <v>23.25</v>
      </c>
      <c r="J99" s="41">
        <f t="shared" si="65"/>
        <v>1487</v>
      </c>
      <c r="K99" s="42" t="s">
        <v>97</v>
      </c>
      <c r="L99" s="44">
        <v>326.5</v>
      </c>
      <c r="M99" s="44">
        <v>326.5</v>
      </c>
      <c r="N99" s="41">
        <v>355.86500000000001</v>
      </c>
      <c r="O99" s="45" t="s">
        <v>86</v>
      </c>
      <c r="P99" s="45" t="s">
        <v>97</v>
      </c>
      <c r="Q99" s="45" t="s">
        <v>87</v>
      </c>
      <c r="R99" s="45" t="s">
        <v>88</v>
      </c>
      <c r="S99" s="46">
        <f t="shared" si="66"/>
        <v>82384.520860110017</v>
      </c>
      <c r="T99" s="46">
        <f t="shared" si="49"/>
        <v>42.580380845622294</v>
      </c>
      <c r="U99" s="47">
        <f t="shared" si="67"/>
        <v>82384.520860110017</v>
      </c>
      <c r="V99" s="47">
        <f t="shared" si="50"/>
        <v>0</v>
      </c>
      <c r="W99" s="47">
        <f t="shared" si="68"/>
        <v>80885.665829001387</v>
      </c>
      <c r="X99" s="47">
        <f t="shared" si="51"/>
        <v>1498.8550311086292</v>
      </c>
      <c r="Y99" s="48">
        <f t="shared" si="69"/>
        <v>82384.520860110017</v>
      </c>
      <c r="Z99" s="47">
        <f t="shared" si="52"/>
        <v>0</v>
      </c>
      <c r="AA99" s="48">
        <f t="shared" si="70"/>
        <v>82384.520860110017</v>
      </c>
      <c r="AB99" s="47">
        <f t="shared" si="53"/>
        <v>0</v>
      </c>
      <c r="AC99" s="47">
        <f t="shared" si="71"/>
        <v>1498.8550311086292</v>
      </c>
      <c r="AD99" s="47">
        <f t="shared" si="72"/>
        <v>80885.665829001387</v>
      </c>
      <c r="AE99" s="47">
        <f t="shared" si="73"/>
        <v>41.80569869185517</v>
      </c>
      <c r="AF99" s="49">
        <f t="shared" si="74"/>
        <v>1.8193405939129104E-2</v>
      </c>
      <c r="AG99" s="47">
        <f>IF(ISBLANK($D99),"",S99*_xlfn.XLOOKUP(Q99,DATA!$B$24:$B$25,DATA!$C$24:$C$25,"error",0,1)/1000)</f>
        <v>16.555169466839107</v>
      </c>
      <c r="AH99" s="47">
        <f>IF(ISBLANK($D99),"",V99*_xlfn.XLOOKUP(Q99,DATA!$B$24:$B$25,DATA!$C$24:$C$25,"error",0,1)/1000)</f>
        <v>0</v>
      </c>
      <c r="AI99" s="47">
        <f>IF(ISBLANK($D99),"",X99*_xlfn.XLOOKUP(Q99,DATA!$B$24:$B$25,DATA!$C$24:$C$25,"error",0,1)/1000)</f>
        <v>0.301194918501279</v>
      </c>
      <c r="AJ99" s="47">
        <f>IF(ISBLANK($D99),"",Z99*_xlfn.XLOOKUP(Q99,DATA!$B$24:$B$25,DATA!$C$24:$C$25,"error",0,1)/1000)</f>
        <v>0</v>
      </c>
      <c r="AK99" s="47">
        <f>IF(ISBLANK($D99),"",AB99*_xlfn.XLOOKUP(Q99,DATA!$B$24:$B$25,DATA!$C$24:$C$25,"error",0,1)/1000)</f>
        <v>0</v>
      </c>
      <c r="AL99" s="47">
        <f t="shared" si="54"/>
        <v>0.301194918501279</v>
      </c>
      <c r="AM99" s="47">
        <f t="shared" si="55"/>
        <v>16.25397454833783</v>
      </c>
      <c r="AN99" s="47">
        <f t="shared" si="75"/>
        <v>1.1187007124815256</v>
      </c>
      <c r="AO99" s="47">
        <f t="shared" si="76"/>
        <v>0</v>
      </c>
      <c r="AP99" s="47">
        <f t="shared" si="77"/>
        <v>2.0352976186569321E-2</v>
      </c>
      <c r="AQ99" s="47">
        <f t="shared" si="78"/>
        <v>0</v>
      </c>
      <c r="AR99" s="47">
        <f t="shared" si="79"/>
        <v>0</v>
      </c>
      <c r="AS99" s="47">
        <f t="shared" si="80"/>
        <v>2.0352976186569321E-2</v>
      </c>
      <c r="AT99" s="47">
        <f t="shared" si="81"/>
        <v>1.0983477362949563</v>
      </c>
      <c r="AU99" s="47">
        <f t="shared" si="82"/>
        <v>6.0842145576917847E-2</v>
      </c>
      <c r="AV99" s="47">
        <f t="shared" si="83"/>
        <v>0</v>
      </c>
      <c r="AW99" s="47">
        <f t="shared" si="84"/>
        <v>1.1069258526884532E-3</v>
      </c>
      <c r="AX99" s="47">
        <f t="shared" si="85"/>
        <v>0</v>
      </c>
      <c r="AY99" s="47">
        <f t="shared" si="86"/>
        <v>0</v>
      </c>
      <c r="AZ99" s="47">
        <f t="shared" si="87"/>
        <v>1.1069258526884532E-3</v>
      </c>
      <c r="BA99" s="47">
        <f t="shared" si="88"/>
        <v>5.9735219724229391E-2</v>
      </c>
      <c r="BB99" s="23">
        <f>IF(V99&gt;0,J99*DATA!$C$4,0)</f>
        <v>0</v>
      </c>
      <c r="BC99" s="23">
        <f>IF(X99&gt;0,N99*_xlfn.XLOOKUP(Budapest!O99,DATA!$B$5:$B$6,DATA!$C$5:$C$6,"error",0,1),0)</f>
        <v>17081.52</v>
      </c>
      <c r="BD99" s="23" t="str">
        <f>IF(Z99&gt;0,(L99-M99)*DATA!$C$7,"0,00 ")</f>
        <v xml:space="preserve">0,00 </v>
      </c>
      <c r="BE99" s="23">
        <f>IF(G99="basement",D99*DATA!$C$8,IF(G99="ground",0,"error"))</f>
        <v>0</v>
      </c>
      <c r="BF99" s="23">
        <f t="shared" si="89"/>
        <v>17081.52</v>
      </c>
      <c r="BG99" s="23">
        <v>0.25</v>
      </c>
      <c r="BH99" s="23">
        <v>1.1000000000000001</v>
      </c>
      <c r="BI99" s="23">
        <f t="shared" si="90"/>
        <v>0.56999999999999995</v>
      </c>
      <c r="BJ99" s="23">
        <v>0.22</v>
      </c>
      <c r="BK99" s="23">
        <f t="shared" si="91"/>
        <v>0.25</v>
      </c>
      <c r="BL99" s="23">
        <f t="shared" si="92"/>
        <v>0.12054794520547943</v>
      </c>
      <c r="BM99" s="5">
        <v>1.1000000000000001</v>
      </c>
      <c r="BN99" s="5">
        <f t="shared" si="93"/>
        <v>0.56999999999999995</v>
      </c>
      <c r="BO99" s="50"/>
      <c r="BP99" s="48">
        <f t="shared" si="56"/>
        <v>8032.875</v>
      </c>
      <c r="BQ99" s="51">
        <f t="shared" si="57"/>
        <v>7</v>
      </c>
      <c r="BR99" s="47">
        <f t="shared" si="94"/>
        <v>2570.52</v>
      </c>
      <c r="BS99" s="46">
        <f t="shared" si="58"/>
        <v>23.25</v>
      </c>
      <c r="BT99" s="46">
        <f t="shared" si="95"/>
        <v>6426.3</v>
      </c>
      <c r="BU99" s="46">
        <f t="shared" si="59"/>
        <v>71.489518275000009</v>
      </c>
      <c r="BV99" s="46">
        <f t="shared" si="60"/>
        <v>71.489518275000009</v>
      </c>
      <c r="BW99" s="46">
        <f t="shared" si="61"/>
        <v>70.188880448630144</v>
      </c>
      <c r="BX99" s="46">
        <f t="shared" si="62"/>
        <v>71.489518275000009</v>
      </c>
      <c r="BY99" s="46">
        <f t="shared" si="63"/>
        <v>71.489518275000009</v>
      </c>
      <c r="BZ99" s="46">
        <f t="shared" si="96"/>
        <v>82384.520860110017</v>
      </c>
      <c r="CA99" s="46">
        <f t="shared" si="96"/>
        <v>82384.520860110017</v>
      </c>
      <c r="CB99" s="46">
        <f t="shared" si="96"/>
        <v>80885.665829001387</v>
      </c>
      <c r="CC99" s="46">
        <f t="shared" si="96"/>
        <v>82384.520860110017</v>
      </c>
      <c r="CD99" s="46">
        <f t="shared" si="96"/>
        <v>82384.520860110017</v>
      </c>
    </row>
    <row r="100" spans="1:82" s="52" customFormat="1" ht="15" customHeight="1" x14ac:dyDescent="0.35">
      <c r="A100" s="39">
        <v>97</v>
      </c>
      <c r="B100" s="40" t="s">
        <v>82</v>
      </c>
      <c r="C100" s="40" t="s">
        <v>188</v>
      </c>
      <c r="D100" s="41">
        <v>320.39999999999998</v>
      </c>
      <c r="E100" s="41">
        <f t="shared" si="64"/>
        <v>1281.5999999999999</v>
      </c>
      <c r="F100" s="41">
        <v>76</v>
      </c>
      <c r="G100" s="42" t="s">
        <v>84</v>
      </c>
      <c r="H100" s="43">
        <v>5</v>
      </c>
      <c r="I100" s="44">
        <v>17.5</v>
      </c>
      <c r="J100" s="41">
        <f t="shared" si="65"/>
        <v>1130.5</v>
      </c>
      <c r="K100" s="42" t="s">
        <v>97</v>
      </c>
      <c r="L100" s="44">
        <v>199.5</v>
      </c>
      <c r="M100" s="44">
        <v>199.5</v>
      </c>
      <c r="N100" s="41">
        <v>330.012</v>
      </c>
      <c r="O100" s="45" t="s">
        <v>86</v>
      </c>
      <c r="P100" s="45" t="s">
        <v>97</v>
      </c>
      <c r="Q100" s="45" t="s">
        <v>87</v>
      </c>
      <c r="R100" s="45" t="s">
        <v>88</v>
      </c>
      <c r="S100" s="46">
        <f t="shared" si="66"/>
        <v>58851.492749868012</v>
      </c>
      <c r="T100" s="46">
        <f t="shared" si="49"/>
        <v>45.920328300458813</v>
      </c>
      <c r="U100" s="47">
        <f t="shared" si="67"/>
        <v>58851.492749868012</v>
      </c>
      <c r="V100" s="47">
        <f t="shared" si="50"/>
        <v>0</v>
      </c>
      <c r="W100" s="47">
        <f t="shared" si="68"/>
        <v>57461.527042292888</v>
      </c>
      <c r="X100" s="47">
        <f t="shared" si="51"/>
        <v>1389.9657075751238</v>
      </c>
      <c r="Y100" s="48">
        <f t="shared" si="69"/>
        <v>58851.492749868012</v>
      </c>
      <c r="Z100" s="47">
        <f t="shared" si="52"/>
        <v>0</v>
      </c>
      <c r="AA100" s="48">
        <f t="shared" si="70"/>
        <v>58851.492749868012</v>
      </c>
      <c r="AB100" s="47">
        <f t="shared" si="53"/>
        <v>0</v>
      </c>
      <c r="AC100" s="47">
        <f t="shared" si="71"/>
        <v>1389.9657075751238</v>
      </c>
      <c r="AD100" s="47">
        <f t="shared" si="72"/>
        <v>57461.527042292888</v>
      </c>
      <c r="AE100" s="47">
        <f t="shared" si="73"/>
        <v>44.835773285184843</v>
      </c>
      <c r="AF100" s="49">
        <f t="shared" si="74"/>
        <v>2.3618189490669184E-2</v>
      </c>
      <c r="AG100" s="47">
        <f>IF(ISBLANK($D100),"",S100*_xlfn.XLOOKUP(Q100,DATA!$B$24:$B$25,DATA!$C$24:$C$25,"error",0,1)/1000)</f>
        <v>11.826207468085977</v>
      </c>
      <c r="AH100" s="47">
        <f>IF(ISBLANK($D100),"",V100*_xlfn.XLOOKUP(Q100,DATA!$B$24:$B$25,DATA!$C$24:$C$25,"error",0,1)/1000)</f>
        <v>0</v>
      </c>
      <c r="AI100" s="47">
        <f>IF(ISBLANK($D100),"",X100*_xlfn.XLOOKUP(Q100,DATA!$B$24:$B$25,DATA!$C$24:$C$25,"error",0,1)/1000)</f>
        <v>0.27931360893722107</v>
      </c>
      <c r="AJ100" s="47">
        <f>IF(ISBLANK($D100),"",Z100*_xlfn.XLOOKUP(Q100,DATA!$B$24:$B$25,DATA!$C$24:$C$25,"error",0,1)/1000)</f>
        <v>0</v>
      </c>
      <c r="AK100" s="47">
        <f>IF(ISBLANK($D100),"",AB100*_xlfn.XLOOKUP(Q100,DATA!$B$24:$B$25,DATA!$C$24:$C$25,"error",0,1)/1000)</f>
        <v>0</v>
      </c>
      <c r="AL100" s="47">
        <f t="shared" si="54"/>
        <v>0.27931360893722107</v>
      </c>
      <c r="AM100" s="47">
        <f t="shared" si="55"/>
        <v>11.546893859148756</v>
      </c>
      <c r="AN100" s="47">
        <f t="shared" si="75"/>
        <v>0.799145351366079</v>
      </c>
      <c r="AO100" s="47">
        <f t="shared" si="76"/>
        <v>0</v>
      </c>
      <c r="AP100" s="47">
        <f t="shared" si="77"/>
        <v>1.8874366339151426E-2</v>
      </c>
      <c r="AQ100" s="47">
        <f t="shared" si="78"/>
        <v>0</v>
      </c>
      <c r="AR100" s="47">
        <f t="shared" si="79"/>
        <v>0</v>
      </c>
      <c r="AS100" s="47">
        <f t="shared" si="80"/>
        <v>1.8874366339151426E-2</v>
      </c>
      <c r="AT100" s="47">
        <f t="shared" si="81"/>
        <v>0.7802709850269276</v>
      </c>
      <c r="AU100" s="47">
        <f t="shared" si="82"/>
        <v>4.3462668131388257E-2</v>
      </c>
      <c r="AV100" s="47">
        <f t="shared" si="83"/>
        <v>0</v>
      </c>
      <c r="AW100" s="47">
        <f t="shared" si="84"/>
        <v>1.0265095316971946E-3</v>
      </c>
      <c r="AX100" s="47">
        <f t="shared" si="85"/>
        <v>0</v>
      </c>
      <c r="AY100" s="47">
        <f t="shared" si="86"/>
        <v>0</v>
      </c>
      <c r="AZ100" s="47">
        <f t="shared" si="87"/>
        <v>1.0265095316971946E-3</v>
      </c>
      <c r="BA100" s="47">
        <f t="shared" si="88"/>
        <v>4.2436158599691062E-2</v>
      </c>
      <c r="BB100" s="23">
        <f>IF(V100&gt;0,J100*DATA!$C$4,0)</f>
        <v>0</v>
      </c>
      <c r="BC100" s="23">
        <f>IF(X100&gt;0,N100*_xlfn.XLOOKUP(Budapest!O100,DATA!$B$5:$B$6,DATA!$C$5:$C$6,"error",0,1),0)</f>
        <v>15840.576000000001</v>
      </c>
      <c r="BD100" s="23" t="str">
        <f>IF(Z100&gt;0,(L100-M100)*DATA!$C$7,"0,00 ")</f>
        <v xml:space="preserve">0,00 </v>
      </c>
      <c r="BE100" s="23">
        <f>IF(G100="basement",D100*DATA!$C$8,IF(G100="ground",0,"error"))</f>
        <v>0</v>
      </c>
      <c r="BF100" s="23">
        <f t="shared" si="89"/>
        <v>15840.576000000001</v>
      </c>
      <c r="BG100" s="23">
        <v>0.25</v>
      </c>
      <c r="BH100" s="23">
        <v>1.1000000000000001</v>
      </c>
      <c r="BI100" s="23">
        <f t="shared" si="90"/>
        <v>0.56999999999999995</v>
      </c>
      <c r="BJ100" s="23">
        <v>0.22</v>
      </c>
      <c r="BK100" s="23">
        <f t="shared" si="91"/>
        <v>0.25</v>
      </c>
      <c r="BL100" s="23">
        <f t="shared" si="92"/>
        <v>0.12054794520547943</v>
      </c>
      <c r="BM100" s="5">
        <v>1.1000000000000001</v>
      </c>
      <c r="BN100" s="5">
        <f t="shared" si="93"/>
        <v>0.56999999999999995</v>
      </c>
      <c r="BO100" s="50"/>
      <c r="BP100" s="48">
        <f t="shared" si="56"/>
        <v>5607</v>
      </c>
      <c r="BQ100" s="51">
        <f t="shared" si="57"/>
        <v>5</v>
      </c>
      <c r="BR100" s="47">
        <f t="shared" si="94"/>
        <v>1794.24</v>
      </c>
      <c r="BS100" s="46">
        <f t="shared" si="58"/>
        <v>17.5</v>
      </c>
      <c r="BT100" s="46">
        <f t="shared" si="95"/>
        <v>4485.6000000000004</v>
      </c>
      <c r="BU100" s="46">
        <f t="shared" si="59"/>
        <v>51.068633070000004</v>
      </c>
      <c r="BV100" s="46">
        <f t="shared" si="60"/>
        <v>51.068633070000004</v>
      </c>
      <c r="BW100" s="46">
        <f t="shared" si="61"/>
        <v>49.862484417123291</v>
      </c>
      <c r="BX100" s="46">
        <f t="shared" si="62"/>
        <v>51.068633070000004</v>
      </c>
      <c r="BY100" s="46">
        <f t="shared" si="63"/>
        <v>51.068633070000004</v>
      </c>
      <c r="BZ100" s="46">
        <f t="shared" si="96"/>
        <v>58851.492749868012</v>
      </c>
      <c r="CA100" s="46">
        <f t="shared" si="96"/>
        <v>58851.492749868012</v>
      </c>
      <c r="CB100" s="46">
        <f t="shared" si="96"/>
        <v>57461.527042292888</v>
      </c>
      <c r="CC100" s="46">
        <f t="shared" si="96"/>
        <v>58851.492749868012</v>
      </c>
      <c r="CD100" s="46">
        <f t="shared" si="96"/>
        <v>58851.492749868012</v>
      </c>
    </row>
    <row r="101" spans="1:82" s="52" customFormat="1" ht="15" customHeight="1" x14ac:dyDescent="0.35">
      <c r="A101" s="39">
        <v>98</v>
      </c>
      <c r="B101" s="40" t="s">
        <v>82</v>
      </c>
      <c r="C101" s="40" t="s">
        <v>189</v>
      </c>
      <c r="D101" s="41">
        <v>812.3</v>
      </c>
      <c r="E101" s="41">
        <f t="shared" si="64"/>
        <v>1949.52</v>
      </c>
      <c r="F101" s="41">
        <v>157</v>
      </c>
      <c r="G101" s="42" t="s">
        <v>90</v>
      </c>
      <c r="H101" s="43">
        <v>3</v>
      </c>
      <c r="I101" s="44">
        <v>12.3</v>
      </c>
      <c r="J101" s="41">
        <f t="shared" si="65"/>
        <v>1638.2000000000003</v>
      </c>
      <c r="K101" s="42" t="s">
        <v>85</v>
      </c>
      <c r="L101" s="44">
        <v>292.89999999999998</v>
      </c>
      <c r="M101" s="44">
        <v>94.7</v>
      </c>
      <c r="N101" s="41">
        <v>836.66899999999998</v>
      </c>
      <c r="O101" s="45" t="s">
        <v>86</v>
      </c>
      <c r="P101" s="45" t="s">
        <v>85</v>
      </c>
      <c r="Q101" s="45" t="s">
        <v>87</v>
      </c>
      <c r="R101" s="45" t="s">
        <v>88</v>
      </c>
      <c r="S101" s="46">
        <f t="shared" si="66"/>
        <v>279844.23858365108</v>
      </c>
      <c r="T101" s="46">
        <f t="shared" si="49"/>
        <v>143.54520014344612</v>
      </c>
      <c r="U101" s="47">
        <f t="shared" si="67"/>
        <v>192170.63518328799</v>
      </c>
      <c r="V101" s="47">
        <f t="shared" si="50"/>
        <v>87673.603400363092</v>
      </c>
      <c r="W101" s="47">
        <f t="shared" si="68"/>
        <v>205762.71423816885</v>
      </c>
      <c r="X101" s="47">
        <f t="shared" si="51"/>
        <v>74081.524345482234</v>
      </c>
      <c r="Y101" s="48">
        <f t="shared" si="69"/>
        <v>265154.89828865108</v>
      </c>
      <c r="Z101" s="47">
        <f t="shared" si="52"/>
        <v>14689.340295000002</v>
      </c>
      <c r="AA101" s="48">
        <f t="shared" si="70"/>
        <v>272345.81623023801</v>
      </c>
      <c r="AB101" s="47">
        <f t="shared" si="53"/>
        <v>7498.4223534130724</v>
      </c>
      <c r="AC101" s="47">
        <f t="shared" si="71"/>
        <v>183942.8903942584</v>
      </c>
      <c r="AD101" s="47">
        <f t="shared" si="72"/>
        <v>95901.34818939268</v>
      </c>
      <c r="AE101" s="47">
        <f t="shared" si="73"/>
        <v>49.192287429414769</v>
      </c>
      <c r="AF101" s="49">
        <f t="shared" si="74"/>
        <v>0.65730454671938565</v>
      </c>
      <c r="AG101" s="47">
        <f>IF(ISBLANK($D101),"",S101*_xlfn.XLOOKUP(Q101,DATA!$B$24:$B$25,DATA!$C$24:$C$25,"error",0,1)/1000)</f>
        <v>56.234699743384688</v>
      </c>
      <c r="AH101" s="47">
        <f>IF(ISBLANK($D101),"",V101*_xlfn.XLOOKUP(Q101,DATA!$B$24:$B$25,DATA!$C$24:$C$25,"error",0,1)/1000)</f>
        <v>17.618010603302963</v>
      </c>
      <c r="AI101" s="47">
        <f>IF(ISBLANK($D101),"",X101*_xlfn.XLOOKUP(Q101,DATA!$B$24:$B$25,DATA!$C$24:$C$25,"error",0,1)/1000)</f>
        <v>14.886682317224656</v>
      </c>
      <c r="AJ101" s="47">
        <f>IF(ISBLANK($D101),"",Z101*_xlfn.XLOOKUP(Q101,DATA!$B$24:$B$25,DATA!$C$24:$C$25,"error",0,1)/1000)</f>
        <v>2.9518229322802503</v>
      </c>
      <c r="AK101" s="47">
        <f>IF(ISBLANK($D101),"",AB101*_xlfn.XLOOKUP(Q101,DATA!$B$24:$B$25,DATA!$C$24:$C$25,"error",0,1)/1000)</f>
        <v>1.5068079719183567</v>
      </c>
      <c r="AL101" s="47">
        <f t="shared" si="54"/>
        <v>36.963323824726224</v>
      </c>
      <c r="AM101" s="47">
        <f t="shared" si="55"/>
        <v>19.271375918658464</v>
      </c>
      <c r="AN101" s="47">
        <f t="shared" si="75"/>
        <v>3.8000093442184819</v>
      </c>
      <c r="AO101" s="47">
        <f t="shared" si="76"/>
        <v>1.190521247994522</v>
      </c>
      <c r="AP101" s="47">
        <f t="shared" si="77"/>
        <v>1.0059541914157804</v>
      </c>
      <c r="AQ101" s="47">
        <f t="shared" si="78"/>
        <v>0.19946678432230602</v>
      </c>
      <c r="AR101" s="47">
        <f t="shared" si="79"/>
        <v>0.1018211957983511</v>
      </c>
      <c r="AS101" s="47">
        <f t="shared" si="80"/>
        <v>2.4977634195309593</v>
      </c>
      <c r="AT101" s="47">
        <f t="shared" si="81"/>
        <v>1.3022459246875226</v>
      </c>
      <c r="AU101" s="47">
        <f t="shared" si="82"/>
        <v>0.2066689679688633</v>
      </c>
      <c r="AV101" s="47">
        <f t="shared" si="83"/>
        <v>6.4748208591216758E-2</v>
      </c>
      <c r="AW101" s="47">
        <f t="shared" si="84"/>
        <v>5.4710264036629305E-2</v>
      </c>
      <c r="AX101" s="47">
        <f t="shared" si="85"/>
        <v>1.0848287655576005E-2</v>
      </c>
      <c r="AY101" s="47">
        <f t="shared" si="86"/>
        <v>5.5376920283148907E-3</v>
      </c>
      <c r="AZ101" s="47">
        <f t="shared" si="87"/>
        <v>0.13584445231173695</v>
      </c>
      <c r="BA101" s="47">
        <f t="shared" si="88"/>
        <v>7.0824515657126358E-2</v>
      </c>
      <c r="BB101" s="23">
        <f>IF(V101&gt;0,J101*DATA!$C$4,0)</f>
        <v>106483.00000000001</v>
      </c>
      <c r="BC101" s="23">
        <f>IF(X101&gt;0,N101*_xlfn.XLOOKUP(Budapest!O101,DATA!$B$5:$B$6,DATA!$C$5:$C$6,"error",0,1),0)</f>
        <v>40160.112000000001</v>
      </c>
      <c r="BD101" s="23">
        <f>IF(Z101&gt;0,(L101-M101)*DATA!$C$7,"0,00 ")</f>
        <v>29730</v>
      </c>
      <c r="BE101" s="23">
        <f>IF(G101="basement",D101*DATA!$C$8,IF(G101="ground",0,"error"))</f>
        <v>32492</v>
      </c>
      <c r="BF101" s="23">
        <f t="shared" si="89"/>
        <v>208865.11200000002</v>
      </c>
      <c r="BG101" s="23">
        <v>1.48</v>
      </c>
      <c r="BH101" s="23">
        <v>2.2841925571867532</v>
      </c>
      <c r="BI101" s="23">
        <f t="shared" si="90"/>
        <v>0.85</v>
      </c>
      <c r="BJ101" s="23">
        <v>2.33</v>
      </c>
      <c r="BK101" s="23">
        <f t="shared" si="91"/>
        <v>0.21630769230769231</v>
      </c>
      <c r="BL101" s="23">
        <f t="shared" si="92"/>
        <v>0.23928112965340181</v>
      </c>
      <c r="BM101" s="5">
        <v>1.1000000000000001</v>
      </c>
      <c r="BN101" s="5">
        <f t="shared" si="93"/>
        <v>0.40124223602484466</v>
      </c>
      <c r="BO101" s="50"/>
      <c r="BP101" s="48">
        <f t="shared" si="56"/>
        <v>9991.2900000000009</v>
      </c>
      <c r="BQ101" s="51">
        <f t="shared" si="57"/>
        <v>3</v>
      </c>
      <c r="BR101" s="47">
        <f t="shared" si="94"/>
        <v>3197.2128000000002</v>
      </c>
      <c r="BS101" s="46">
        <f t="shared" si="58"/>
        <v>12.3</v>
      </c>
      <c r="BT101" s="46">
        <f t="shared" si="95"/>
        <v>7593.3804000000009</v>
      </c>
      <c r="BU101" s="46">
        <f t="shared" si="59"/>
        <v>242.83602792750003</v>
      </c>
      <c r="BV101" s="46">
        <f t="shared" si="60"/>
        <v>166.75688578903851</v>
      </c>
      <c r="BW101" s="46">
        <f t="shared" si="61"/>
        <v>178.55147018237489</v>
      </c>
      <c r="BX101" s="46">
        <f t="shared" si="62"/>
        <v>230.08929042750003</v>
      </c>
      <c r="BY101" s="46">
        <f t="shared" si="63"/>
        <v>236.32924004706524</v>
      </c>
      <c r="BZ101" s="46">
        <f t="shared" si="96"/>
        <v>279844.23858365108</v>
      </c>
      <c r="CA101" s="46">
        <f t="shared" si="96"/>
        <v>192170.63518328799</v>
      </c>
      <c r="CB101" s="46">
        <f t="shared" si="96"/>
        <v>205762.71423816885</v>
      </c>
      <c r="CC101" s="46">
        <f t="shared" si="96"/>
        <v>265154.89828865108</v>
      </c>
      <c r="CD101" s="46">
        <f t="shared" si="96"/>
        <v>272345.81623023801</v>
      </c>
    </row>
    <row r="102" spans="1:82" s="52" customFormat="1" ht="15" customHeight="1" x14ac:dyDescent="0.35">
      <c r="A102" s="39">
        <v>99</v>
      </c>
      <c r="B102" s="40" t="s">
        <v>82</v>
      </c>
      <c r="C102" s="40" t="s">
        <v>190</v>
      </c>
      <c r="D102" s="41">
        <v>446.1</v>
      </c>
      <c r="E102" s="41">
        <f t="shared" si="64"/>
        <v>1427.5200000000002</v>
      </c>
      <c r="F102" s="41">
        <v>96</v>
      </c>
      <c r="G102" s="42" t="s">
        <v>84</v>
      </c>
      <c r="H102" s="43">
        <v>4</v>
      </c>
      <c r="I102" s="44">
        <v>14.5</v>
      </c>
      <c r="J102" s="41">
        <f t="shared" si="65"/>
        <v>1099.7</v>
      </c>
      <c r="K102" s="42" t="s">
        <v>97</v>
      </c>
      <c r="L102" s="44">
        <v>292.3</v>
      </c>
      <c r="M102" s="44">
        <v>292.3</v>
      </c>
      <c r="N102" s="41">
        <v>459.48300000000006</v>
      </c>
      <c r="O102" s="45" t="s">
        <v>86</v>
      </c>
      <c r="P102" s="45" t="s">
        <v>97</v>
      </c>
      <c r="Q102" s="45" t="s">
        <v>87</v>
      </c>
      <c r="R102" s="45" t="s">
        <v>88</v>
      </c>
      <c r="S102" s="46">
        <f t="shared" si="66"/>
        <v>70254.115856862016</v>
      </c>
      <c r="T102" s="46">
        <f t="shared" si="49"/>
        <v>49.214102679375422</v>
      </c>
      <c r="U102" s="47">
        <f t="shared" si="67"/>
        <v>70254.115856862016</v>
      </c>
      <c r="V102" s="47">
        <f t="shared" si="50"/>
        <v>0</v>
      </c>
      <c r="W102" s="47">
        <f t="shared" si="68"/>
        <v>68318.835887607129</v>
      </c>
      <c r="X102" s="47">
        <f t="shared" si="51"/>
        <v>1935.279969254887</v>
      </c>
      <c r="Y102" s="48">
        <f t="shared" si="69"/>
        <v>70254.115856862016</v>
      </c>
      <c r="Z102" s="47">
        <f t="shared" si="52"/>
        <v>0</v>
      </c>
      <c r="AA102" s="48">
        <f t="shared" si="70"/>
        <v>70254.115856862016</v>
      </c>
      <c r="AB102" s="47">
        <f t="shared" si="53"/>
        <v>0</v>
      </c>
      <c r="AC102" s="47">
        <f t="shared" si="71"/>
        <v>1935.279969254887</v>
      </c>
      <c r="AD102" s="47">
        <f t="shared" si="72"/>
        <v>68318.835887607129</v>
      </c>
      <c r="AE102" s="47">
        <f t="shared" si="73"/>
        <v>47.858408910282954</v>
      </c>
      <c r="AF102" s="49">
        <f t="shared" si="74"/>
        <v>2.7546855378521751E-2</v>
      </c>
      <c r="AG102" s="47">
        <f>IF(ISBLANK($D102),"",S102*_xlfn.XLOOKUP(Q102,DATA!$B$24:$B$25,DATA!$C$24:$C$25,"error",0,1)/1000)</f>
        <v>14.117564581436422</v>
      </c>
      <c r="AH102" s="47">
        <f>IF(ISBLANK($D102),"",V102*_xlfn.XLOOKUP(Q102,DATA!$B$24:$B$25,DATA!$C$24:$C$25,"error",0,1)/1000)</f>
        <v>0</v>
      </c>
      <c r="AI102" s="47">
        <f>IF(ISBLANK($D102),"",X102*_xlfn.XLOOKUP(Q102,DATA!$B$24:$B$25,DATA!$C$24:$C$25,"error",0,1)/1000)</f>
        <v>0.38889450982176954</v>
      </c>
      <c r="AJ102" s="47">
        <f>IF(ISBLANK($D102),"",Z102*_xlfn.XLOOKUP(Q102,DATA!$B$24:$B$25,DATA!$C$24:$C$25,"error",0,1)/1000)</f>
        <v>0</v>
      </c>
      <c r="AK102" s="47">
        <f>IF(ISBLANK($D102),"",AB102*_xlfn.XLOOKUP(Q102,DATA!$B$24:$B$25,DATA!$C$24:$C$25,"error",0,1)/1000)</f>
        <v>0</v>
      </c>
      <c r="AL102" s="47">
        <f t="shared" si="54"/>
        <v>0.38889450982176954</v>
      </c>
      <c r="AM102" s="47">
        <f t="shared" si="55"/>
        <v>13.728670071614653</v>
      </c>
      <c r="AN102" s="47">
        <f t="shared" si="75"/>
        <v>0.95398175098066884</v>
      </c>
      <c r="AO102" s="47">
        <f t="shared" si="76"/>
        <v>0</v>
      </c>
      <c r="AP102" s="47">
        <f t="shared" si="77"/>
        <v>2.6279197328013395E-2</v>
      </c>
      <c r="AQ102" s="47">
        <f t="shared" si="78"/>
        <v>0</v>
      </c>
      <c r="AR102" s="47">
        <f t="shared" si="79"/>
        <v>0</v>
      </c>
      <c r="AS102" s="47">
        <f t="shared" si="80"/>
        <v>2.6279197328013395E-2</v>
      </c>
      <c r="AT102" s="47">
        <f t="shared" si="81"/>
        <v>0.92770255365265542</v>
      </c>
      <c r="AU102" s="47">
        <f t="shared" si="82"/>
        <v>5.1883668190519143E-2</v>
      </c>
      <c r="AV102" s="47">
        <f t="shared" si="83"/>
        <v>0</v>
      </c>
      <c r="AW102" s="47">
        <f t="shared" si="84"/>
        <v>1.4292319041514384E-3</v>
      </c>
      <c r="AX102" s="47">
        <f t="shared" si="85"/>
        <v>0</v>
      </c>
      <c r="AY102" s="47">
        <f t="shared" si="86"/>
        <v>0</v>
      </c>
      <c r="AZ102" s="47">
        <f t="shared" si="87"/>
        <v>1.4292319041514384E-3</v>
      </c>
      <c r="BA102" s="47">
        <f t="shared" si="88"/>
        <v>5.0454436286367706E-2</v>
      </c>
      <c r="BB102" s="23">
        <f>IF(V102&gt;0,J102*DATA!$C$4,0)</f>
        <v>0</v>
      </c>
      <c r="BC102" s="23">
        <f>IF(X102&gt;0,N102*_xlfn.XLOOKUP(Budapest!O102,DATA!$B$5:$B$6,DATA!$C$5:$C$6,"error",0,1),0)</f>
        <v>22055.184000000001</v>
      </c>
      <c r="BD102" s="23" t="str">
        <f>IF(Z102&gt;0,(L102-M102)*DATA!$C$7,"0,00 ")</f>
        <v xml:space="preserve">0,00 </v>
      </c>
      <c r="BE102" s="23">
        <f>IF(G102="basement",D102*DATA!$C$8,IF(G102="ground",0,"error"))</f>
        <v>0</v>
      </c>
      <c r="BF102" s="23">
        <f t="shared" si="89"/>
        <v>22055.184000000001</v>
      </c>
      <c r="BG102" s="23">
        <v>0.25</v>
      </c>
      <c r="BH102" s="23">
        <v>1.1000000000000001</v>
      </c>
      <c r="BI102" s="23">
        <f t="shared" si="90"/>
        <v>0.56999999999999995</v>
      </c>
      <c r="BJ102" s="23">
        <v>0.22</v>
      </c>
      <c r="BK102" s="23">
        <f t="shared" si="91"/>
        <v>0.25</v>
      </c>
      <c r="BL102" s="23">
        <f t="shared" si="92"/>
        <v>0.12054794520547943</v>
      </c>
      <c r="BM102" s="5">
        <v>1.1000000000000001</v>
      </c>
      <c r="BN102" s="5">
        <f t="shared" si="93"/>
        <v>0.56999999999999995</v>
      </c>
      <c r="BO102" s="50"/>
      <c r="BP102" s="48">
        <f t="shared" si="56"/>
        <v>6468.4500000000007</v>
      </c>
      <c r="BQ102" s="51">
        <f t="shared" si="57"/>
        <v>4</v>
      </c>
      <c r="BR102" s="47">
        <f t="shared" si="94"/>
        <v>2069.9040000000005</v>
      </c>
      <c r="BS102" s="46">
        <f t="shared" si="58"/>
        <v>14.5</v>
      </c>
      <c r="BT102" s="46">
        <f t="shared" si="95"/>
        <v>5174.7600000000011</v>
      </c>
      <c r="BU102" s="46">
        <f t="shared" si="59"/>
        <v>60.96330775500001</v>
      </c>
      <c r="BV102" s="46">
        <f t="shared" si="60"/>
        <v>60.96330775500001</v>
      </c>
      <c r="BW102" s="46">
        <f t="shared" si="61"/>
        <v>59.283960332876717</v>
      </c>
      <c r="BX102" s="46">
        <f t="shared" si="62"/>
        <v>60.96330775500001</v>
      </c>
      <c r="BY102" s="46">
        <f t="shared" si="63"/>
        <v>60.96330775500001</v>
      </c>
      <c r="BZ102" s="46">
        <f t="shared" si="96"/>
        <v>70254.115856862016</v>
      </c>
      <c r="CA102" s="46">
        <f t="shared" si="96"/>
        <v>70254.115856862016</v>
      </c>
      <c r="CB102" s="46">
        <f t="shared" si="96"/>
        <v>68318.835887607129</v>
      </c>
      <c r="CC102" s="46">
        <f t="shared" si="96"/>
        <v>70254.115856862016</v>
      </c>
      <c r="CD102" s="46">
        <f t="shared" si="96"/>
        <v>70254.115856862016</v>
      </c>
    </row>
    <row r="103" spans="1:82" s="52" customFormat="1" ht="15" customHeight="1" x14ac:dyDescent="0.35">
      <c r="A103" s="39">
        <v>100</v>
      </c>
      <c r="B103" s="40" t="s">
        <v>82</v>
      </c>
      <c r="C103" s="40" t="s">
        <v>191</v>
      </c>
      <c r="D103" s="41">
        <v>694.3</v>
      </c>
      <c r="E103" s="41">
        <f t="shared" si="64"/>
        <v>2221.7599999999998</v>
      </c>
      <c r="F103" s="41">
        <v>115.4</v>
      </c>
      <c r="G103" s="42" t="s">
        <v>84</v>
      </c>
      <c r="H103" s="43">
        <v>4</v>
      </c>
      <c r="I103" s="44">
        <v>14.5</v>
      </c>
      <c r="J103" s="41">
        <f t="shared" si="65"/>
        <v>1388.9</v>
      </c>
      <c r="K103" s="42" t="s">
        <v>85</v>
      </c>
      <c r="L103" s="44">
        <v>284.39999999999998</v>
      </c>
      <c r="M103" s="44">
        <v>284.39999999999998</v>
      </c>
      <c r="N103" s="41">
        <v>715.12900000000002</v>
      </c>
      <c r="O103" s="45" t="s">
        <v>86</v>
      </c>
      <c r="P103" s="45" t="s">
        <v>85</v>
      </c>
      <c r="Q103" s="45" t="s">
        <v>94</v>
      </c>
      <c r="R103" s="45" t="s">
        <v>88</v>
      </c>
      <c r="S103" s="46">
        <f t="shared" si="66"/>
        <v>234235.20003503899</v>
      </c>
      <c r="T103" s="46">
        <f t="shared" si="49"/>
        <v>105.42776899171783</v>
      </c>
      <c r="U103" s="47">
        <f t="shared" si="67"/>
        <v>159903.69731085133</v>
      </c>
      <c r="V103" s="47">
        <f t="shared" si="50"/>
        <v>74331.502724187652</v>
      </c>
      <c r="W103" s="47">
        <f t="shared" si="68"/>
        <v>170915.24145684336</v>
      </c>
      <c r="X103" s="47">
        <f t="shared" si="51"/>
        <v>63319.958578195627</v>
      </c>
      <c r="Y103" s="48">
        <f t="shared" si="69"/>
        <v>234235.20003503899</v>
      </c>
      <c r="Z103" s="47">
        <f t="shared" si="52"/>
        <v>0</v>
      </c>
      <c r="AA103" s="48">
        <f t="shared" si="70"/>
        <v>234235.20003503899</v>
      </c>
      <c r="AB103" s="47">
        <f t="shared" si="53"/>
        <v>0</v>
      </c>
      <c r="AC103" s="47">
        <f t="shared" si="71"/>
        <v>137651.46130238328</v>
      </c>
      <c r="AD103" s="47">
        <f t="shared" si="72"/>
        <v>96583.738732655707</v>
      </c>
      <c r="AE103" s="47">
        <f t="shared" si="73"/>
        <v>43.471724548401141</v>
      </c>
      <c r="AF103" s="49">
        <f t="shared" si="74"/>
        <v>0.58766343095227425</v>
      </c>
      <c r="AG103" s="47">
        <f>IF(ISBLANK($D103),"",S103*_xlfn.XLOOKUP(Q103,DATA!$B$24:$B$25,DATA!$C$24:$C$25,"error",0,1)/1000)</f>
        <v>93.291195469955326</v>
      </c>
      <c r="AH103" s="47">
        <f>IF(ISBLANK($D103),"",V103*_xlfn.XLOOKUP(Q103,DATA!$B$24:$B$25,DATA!$C$24:$C$25,"error",0,1)/1000)</f>
        <v>29.604750904989462</v>
      </c>
      <c r="AI103" s="47">
        <f>IF(ISBLANK($D103),"",X103*_xlfn.XLOOKUP(Q103,DATA!$B$24:$B$25,DATA!$C$24:$C$25,"error",0,1)/1000)</f>
        <v>25.219073102523755</v>
      </c>
      <c r="AJ103" s="47">
        <f>IF(ISBLANK($D103),"",Z103*_xlfn.XLOOKUP(Q103,DATA!$B$24:$B$25,DATA!$C$24:$C$25,"error",0,1)/1000)</f>
        <v>0</v>
      </c>
      <c r="AK103" s="47">
        <f>IF(ISBLANK($D103),"",AB103*_xlfn.XLOOKUP(Q103,DATA!$B$24:$B$25,DATA!$C$24:$C$25,"error",0,1)/1000)</f>
        <v>0</v>
      </c>
      <c r="AL103" s="47">
        <f t="shared" si="54"/>
        <v>54.823824007513217</v>
      </c>
      <c r="AM103" s="47">
        <f t="shared" si="55"/>
        <v>38.467371462442109</v>
      </c>
      <c r="AN103" s="47">
        <f t="shared" si="75"/>
        <v>3.1806834880110131</v>
      </c>
      <c r="AO103" s="47">
        <f t="shared" si="76"/>
        <v>1.0093486517760899</v>
      </c>
      <c r="AP103" s="47">
        <f t="shared" si="77"/>
        <v>0.85982271956170908</v>
      </c>
      <c r="AQ103" s="47">
        <f t="shared" si="78"/>
        <v>0</v>
      </c>
      <c r="AR103" s="47">
        <f t="shared" si="79"/>
        <v>0</v>
      </c>
      <c r="AS103" s="47">
        <f t="shared" si="80"/>
        <v>1.8691713713377986</v>
      </c>
      <c r="AT103" s="47">
        <f t="shared" si="81"/>
        <v>1.3115121166732144</v>
      </c>
      <c r="AU103" s="47">
        <f t="shared" si="82"/>
        <v>0.17298604144301974</v>
      </c>
      <c r="AV103" s="47">
        <f t="shared" si="83"/>
        <v>5.4894876640422953E-2</v>
      </c>
      <c r="AW103" s="47">
        <f t="shared" si="84"/>
        <v>4.6762693980834318E-2</v>
      </c>
      <c r="AX103" s="47">
        <f t="shared" si="85"/>
        <v>0</v>
      </c>
      <c r="AY103" s="47">
        <f t="shared" si="86"/>
        <v>0</v>
      </c>
      <c r="AZ103" s="47">
        <f t="shared" si="87"/>
        <v>0.10165757062125727</v>
      </c>
      <c r="BA103" s="47">
        <f t="shared" si="88"/>
        <v>7.1328470821762469E-2</v>
      </c>
      <c r="BB103" s="23">
        <f>IF(V103&gt;0,J103*DATA!$C$4,0)</f>
        <v>90278.5</v>
      </c>
      <c r="BC103" s="23">
        <f>IF(X103&gt;0,N103*_xlfn.XLOOKUP(Budapest!O103,DATA!$B$5:$B$6,DATA!$C$5:$C$6,"error",0,1),0)</f>
        <v>34326.192000000003</v>
      </c>
      <c r="BD103" s="23" t="str">
        <f>IF(Z103&gt;0,(L103-M103)*DATA!$C$7,"0,00 ")</f>
        <v xml:space="preserve">0,00 </v>
      </c>
      <c r="BE103" s="23">
        <f>IF(G103="basement",D103*DATA!$C$8,IF(G103="ground",0,"error"))</f>
        <v>0</v>
      </c>
      <c r="BF103" s="23">
        <f t="shared" si="89"/>
        <v>124604.69200000001</v>
      </c>
      <c r="BG103" s="23">
        <v>1.48</v>
      </c>
      <c r="BH103" s="23">
        <v>1.1000000000000001</v>
      </c>
      <c r="BI103" s="23">
        <f t="shared" si="90"/>
        <v>0.56999999999999995</v>
      </c>
      <c r="BJ103" s="23">
        <v>2.33</v>
      </c>
      <c r="BK103" s="23">
        <f t="shared" si="91"/>
        <v>0.21630769230769231</v>
      </c>
      <c r="BL103" s="23">
        <f t="shared" si="92"/>
        <v>0.23928112965340181</v>
      </c>
      <c r="BM103" s="5">
        <v>1.1000000000000001</v>
      </c>
      <c r="BN103" s="5">
        <f t="shared" si="93"/>
        <v>0.56999999999999995</v>
      </c>
      <c r="BO103" s="50"/>
      <c r="BP103" s="48">
        <f t="shared" si="56"/>
        <v>10067.349999999999</v>
      </c>
      <c r="BQ103" s="51">
        <f t="shared" si="57"/>
        <v>4</v>
      </c>
      <c r="BR103" s="47">
        <f t="shared" si="94"/>
        <v>3221.5519999999997</v>
      </c>
      <c r="BS103" s="46">
        <f t="shared" si="58"/>
        <v>14.5</v>
      </c>
      <c r="BT103" s="46">
        <f t="shared" si="95"/>
        <v>8053.8799999999992</v>
      </c>
      <c r="BU103" s="46">
        <f t="shared" si="59"/>
        <v>203.25859079749998</v>
      </c>
      <c r="BV103" s="46">
        <f t="shared" si="60"/>
        <v>138.75711325134617</v>
      </c>
      <c r="BW103" s="46">
        <f t="shared" si="61"/>
        <v>148.31242750507059</v>
      </c>
      <c r="BX103" s="46">
        <f t="shared" si="62"/>
        <v>203.25859079749998</v>
      </c>
      <c r="BY103" s="46">
        <f t="shared" si="63"/>
        <v>203.25859079749998</v>
      </c>
      <c r="BZ103" s="46">
        <f t="shared" si="96"/>
        <v>234235.20003503899</v>
      </c>
      <c r="CA103" s="46">
        <f t="shared" si="96"/>
        <v>159903.69731085133</v>
      </c>
      <c r="CB103" s="46">
        <f t="shared" si="96"/>
        <v>170915.24145684336</v>
      </c>
      <c r="CC103" s="46">
        <f t="shared" si="96"/>
        <v>234235.20003503899</v>
      </c>
      <c r="CD103" s="46">
        <f t="shared" si="96"/>
        <v>234235.20003503899</v>
      </c>
    </row>
    <row r="104" spans="1:82" s="52" customFormat="1" ht="15" customHeight="1" x14ac:dyDescent="0.35">
      <c r="A104" s="39">
        <v>101</v>
      </c>
      <c r="B104" s="40" t="s">
        <v>82</v>
      </c>
      <c r="C104" s="40" t="s">
        <v>192</v>
      </c>
      <c r="D104" s="41">
        <v>619.29999999999995</v>
      </c>
      <c r="E104" s="41">
        <f t="shared" si="64"/>
        <v>3468.08</v>
      </c>
      <c r="F104" s="41">
        <v>110.6</v>
      </c>
      <c r="G104" s="42" t="s">
        <v>84</v>
      </c>
      <c r="H104" s="43">
        <v>7</v>
      </c>
      <c r="I104" s="44">
        <v>23.25</v>
      </c>
      <c r="J104" s="41">
        <f t="shared" si="65"/>
        <v>2237.1499999999996</v>
      </c>
      <c r="K104" s="42" t="s">
        <v>85</v>
      </c>
      <c r="L104" s="44">
        <v>334.3</v>
      </c>
      <c r="M104" s="44">
        <v>50.2</v>
      </c>
      <c r="N104" s="41">
        <v>637.87900000000002</v>
      </c>
      <c r="O104" s="45" t="s">
        <v>86</v>
      </c>
      <c r="P104" s="45" t="s">
        <v>85</v>
      </c>
      <c r="Q104" s="45" t="s">
        <v>94</v>
      </c>
      <c r="R104" s="45" t="s">
        <v>88</v>
      </c>
      <c r="S104" s="46">
        <f t="shared" si="66"/>
        <v>326040.26949078898</v>
      </c>
      <c r="T104" s="46">
        <f t="shared" si="49"/>
        <v>94.011749870472713</v>
      </c>
      <c r="U104" s="47">
        <f t="shared" si="67"/>
        <v>206311.90796770132</v>
      </c>
      <c r="V104" s="47">
        <f t="shared" si="50"/>
        <v>119728.36152308766</v>
      </c>
      <c r="W104" s="47">
        <f t="shared" si="68"/>
        <v>269560.28915451281</v>
      </c>
      <c r="X104" s="47">
        <f t="shared" si="51"/>
        <v>56479.980336276174</v>
      </c>
      <c r="Y104" s="48">
        <f t="shared" si="69"/>
        <v>304984.56021828903</v>
      </c>
      <c r="Z104" s="47">
        <f t="shared" si="52"/>
        <v>21055.709272499953</v>
      </c>
      <c r="AA104" s="48">
        <f t="shared" si="70"/>
        <v>326040.26949078898</v>
      </c>
      <c r="AB104" s="47">
        <f t="shared" si="53"/>
        <v>0</v>
      </c>
      <c r="AC104" s="47">
        <f t="shared" si="71"/>
        <v>197264.05113186379</v>
      </c>
      <c r="AD104" s="47">
        <f t="shared" si="72"/>
        <v>128776.21835892519</v>
      </c>
      <c r="AE104" s="47">
        <f t="shared" si="73"/>
        <v>37.131847696398353</v>
      </c>
      <c r="AF104" s="49">
        <f t="shared" si="74"/>
        <v>0.60502971439678777</v>
      </c>
      <c r="AG104" s="47">
        <f>IF(ISBLANK($D104),"",S104*_xlfn.XLOOKUP(Q104,DATA!$B$24:$B$25,DATA!$C$24:$C$25,"error",0,1)/1000)</f>
        <v>129.85531853279144</v>
      </c>
      <c r="AH104" s="47">
        <f>IF(ISBLANK($D104),"",V104*_xlfn.XLOOKUP(Q104,DATA!$B$24:$B$25,DATA!$C$24:$C$25,"error",0,1)/1000)</f>
        <v>47.685411827415358</v>
      </c>
      <c r="AI104" s="47">
        <f>IF(ISBLANK($D104),"",X104*_xlfn.XLOOKUP(Q104,DATA!$B$24:$B$25,DATA!$C$24:$C$25,"error",0,1)/1000)</f>
        <v>22.494846568332076</v>
      </c>
      <c r="AJ104" s="47">
        <f>IF(ISBLANK($D104),"",Z104*_xlfn.XLOOKUP(Q104,DATA!$B$24:$B$25,DATA!$C$24:$C$25,"error",0,1)/1000)</f>
        <v>8.3860678890512812</v>
      </c>
      <c r="AK104" s="47">
        <f>IF(ISBLANK($D104),"",AB104*_xlfn.XLOOKUP(Q104,DATA!$B$24:$B$25,DATA!$C$24:$C$25,"error",0,1)/1000)</f>
        <v>0</v>
      </c>
      <c r="AL104" s="47">
        <f t="shared" si="54"/>
        <v>78.566326284798706</v>
      </c>
      <c r="AM104" s="47">
        <f t="shared" si="55"/>
        <v>51.288992247992738</v>
      </c>
      <c r="AN104" s="47">
        <f t="shared" si="75"/>
        <v>4.4273059789514342</v>
      </c>
      <c r="AO104" s="47">
        <f t="shared" si="76"/>
        <v>1.625793315804507</v>
      </c>
      <c r="AP104" s="47">
        <f t="shared" si="77"/>
        <v>0.76694254677310436</v>
      </c>
      <c r="AQ104" s="47">
        <f t="shared" si="78"/>
        <v>0.28591580941456612</v>
      </c>
      <c r="AR104" s="47">
        <f t="shared" si="79"/>
        <v>0</v>
      </c>
      <c r="AS104" s="47">
        <f t="shared" si="80"/>
        <v>2.6786516719921774</v>
      </c>
      <c r="AT104" s="47">
        <f t="shared" si="81"/>
        <v>1.7486543069592568</v>
      </c>
      <c r="AU104" s="47">
        <f t="shared" si="82"/>
        <v>0.24078539673708335</v>
      </c>
      <c r="AV104" s="47">
        <f t="shared" si="83"/>
        <v>8.8421105389964894E-2</v>
      </c>
      <c r="AW104" s="47">
        <f t="shared" si="84"/>
        <v>4.1711272335201915E-2</v>
      </c>
      <c r="AX104" s="47">
        <f t="shared" si="85"/>
        <v>1.5549942093587971E-2</v>
      </c>
      <c r="AY104" s="47">
        <f t="shared" si="86"/>
        <v>0</v>
      </c>
      <c r="AZ104" s="47">
        <f t="shared" si="87"/>
        <v>0.14568231981875476</v>
      </c>
      <c r="BA104" s="47">
        <f t="shared" si="88"/>
        <v>9.5103076918328588E-2</v>
      </c>
      <c r="BB104" s="23">
        <f>IF(V104&gt;0,J104*DATA!$C$4,0)</f>
        <v>145414.74999999997</v>
      </c>
      <c r="BC104" s="23">
        <f>IF(X104&gt;0,N104*_xlfn.XLOOKUP(Budapest!O104,DATA!$B$5:$B$6,DATA!$C$5:$C$6,"error",0,1),0)</f>
        <v>30618.192000000003</v>
      </c>
      <c r="BD104" s="23">
        <f>IF(Z104&gt;0,(L104-M104)*DATA!$C$7,"0,00 ")</f>
        <v>42615</v>
      </c>
      <c r="BE104" s="23">
        <f>IF(G104="basement",D104*DATA!$C$8,IF(G104="ground",0,"error"))</f>
        <v>0</v>
      </c>
      <c r="BF104" s="23">
        <f t="shared" si="89"/>
        <v>218647.94199999998</v>
      </c>
      <c r="BG104" s="23">
        <v>1.48</v>
      </c>
      <c r="BH104" s="23">
        <v>2.5872120849536344</v>
      </c>
      <c r="BI104" s="23">
        <f t="shared" si="90"/>
        <v>0.56999999999999995</v>
      </c>
      <c r="BJ104" s="23">
        <v>2.33</v>
      </c>
      <c r="BK104" s="23">
        <f t="shared" si="91"/>
        <v>0.21630769230769231</v>
      </c>
      <c r="BL104" s="23">
        <f t="shared" si="92"/>
        <v>0.23928112965340181</v>
      </c>
      <c r="BM104" s="5">
        <v>1.1000000000000001</v>
      </c>
      <c r="BN104" s="5">
        <f t="shared" si="93"/>
        <v>0.56999999999999995</v>
      </c>
      <c r="BO104" s="50"/>
      <c r="BP104" s="48">
        <f t="shared" si="56"/>
        <v>14398.724999999999</v>
      </c>
      <c r="BQ104" s="51">
        <f t="shared" si="57"/>
        <v>7</v>
      </c>
      <c r="BR104" s="47">
        <f t="shared" si="94"/>
        <v>4607.5919999999996</v>
      </c>
      <c r="BS104" s="46">
        <f t="shared" si="58"/>
        <v>23.25</v>
      </c>
      <c r="BT104" s="46">
        <f t="shared" si="95"/>
        <v>11518.98</v>
      </c>
      <c r="BU104" s="46">
        <f t="shared" si="59"/>
        <v>282.92283017249997</v>
      </c>
      <c r="BV104" s="46">
        <f t="shared" si="60"/>
        <v>179.02803537634614</v>
      </c>
      <c r="BW104" s="46">
        <f t="shared" si="61"/>
        <v>233.91208708305518</v>
      </c>
      <c r="BX104" s="46">
        <f t="shared" si="62"/>
        <v>264.65164892249999</v>
      </c>
      <c r="BY104" s="46">
        <f t="shared" si="63"/>
        <v>282.92283017249997</v>
      </c>
      <c r="BZ104" s="46">
        <f t="shared" si="96"/>
        <v>326040.26949078898</v>
      </c>
      <c r="CA104" s="46">
        <f t="shared" si="96"/>
        <v>206311.90796770132</v>
      </c>
      <c r="CB104" s="46">
        <f t="shared" si="96"/>
        <v>269560.28915451281</v>
      </c>
      <c r="CC104" s="46">
        <f t="shared" si="96"/>
        <v>304984.56021828903</v>
      </c>
      <c r="CD104" s="46">
        <f t="shared" si="96"/>
        <v>326040.26949078898</v>
      </c>
    </row>
    <row r="105" spans="1:82" s="52" customFormat="1" ht="15" customHeight="1" x14ac:dyDescent="0.35">
      <c r="A105" s="39">
        <v>102</v>
      </c>
      <c r="B105" s="40" t="s">
        <v>82</v>
      </c>
      <c r="C105" s="40" t="s">
        <v>193</v>
      </c>
      <c r="D105" s="41">
        <v>906.1</v>
      </c>
      <c r="E105" s="41">
        <f t="shared" si="64"/>
        <v>2899.5200000000004</v>
      </c>
      <c r="F105" s="41">
        <v>79</v>
      </c>
      <c r="G105" s="42" t="s">
        <v>84</v>
      </c>
      <c r="H105" s="43">
        <v>4</v>
      </c>
      <c r="I105" s="44">
        <v>14.5</v>
      </c>
      <c r="J105" s="41">
        <f t="shared" si="65"/>
        <v>916</v>
      </c>
      <c r="K105" s="42" t="s">
        <v>85</v>
      </c>
      <c r="L105" s="44">
        <v>229.5</v>
      </c>
      <c r="M105" s="44">
        <v>45.9</v>
      </c>
      <c r="N105" s="41">
        <v>933.28300000000002</v>
      </c>
      <c r="O105" s="45" t="s">
        <v>86</v>
      </c>
      <c r="P105" s="45" t="s">
        <v>85</v>
      </c>
      <c r="Q105" s="45" t="s">
        <v>87</v>
      </c>
      <c r="R105" s="45" t="s">
        <v>88</v>
      </c>
      <c r="S105" s="46">
        <f t="shared" si="66"/>
        <v>256500.47639705308</v>
      </c>
      <c r="T105" s="46">
        <f t="shared" si="49"/>
        <v>88.463082302261427</v>
      </c>
      <c r="U105" s="47">
        <f t="shared" si="67"/>
        <v>207477.75590216074</v>
      </c>
      <c r="V105" s="47">
        <f t="shared" si="50"/>
        <v>49022.720494892332</v>
      </c>
      <c r="W105" s="47">
        <f t="shared" si="68"/>
        <v>173864.41926367689</v>
      </c>
      <c r="X105" s="47">
        <f t="shared" si="51"/>
        <v>82636.057133376191</v>
      </c>
      <c r="Y105" s="48">
        <f t="shared" si="69"/>
        <v>242893.19648705301</v>
      </c>
      <c r="Z105" s="47">
        <f t="shared" si="52"/>
        <v>13607.27991000007</v>
      </c>
      <c r="AA105" s="48">
        <f t="shared" si="70"/>
        <v>256500.47639705308</v>
      </c>
      <c r="AB105" s="47">
        <f t="shared" si="53"/>
        <v>0</v>
      </c>
      <c r="AC105" s="47">
        <f t="shared" si="71"/>
        <v>145266.05753826859</v>
      </c>
      <c r="AD105" s="47">
        <f t="shared" si="72"/>
        <v>111234.41885878448</v>
      </c>
      <c r="AE105" s="47">
        <f t="shared" si="73"/>
        <v>38.363045903730431</v>
      </c>
      <c r="AF105" s="49">
        <f t="shared" si="74"/>
        <v>0.56633835374793695</v>
      </c>
      <c r="AG105" s="47">
        <f>IF(ISBLANK($D105),"",S105*_xlfn.XLOOKUP(Q105,DATA!$B$24:$B$25,DATA!$C$24:$C$25,"error",0,1)/1000)</f>
        <v>51.543770731987813</v>
      </c>
      <c r="AH105" s="47">
        <f>IF(ISBLANK($D105),"",V105*_xlfn.XLOOKUP(Q105,DATA!$B$24:$B$25,DATA!$C$24:$C$25,"error",0,1)/1000)</f>
        <v>9.8511156834486133</v>
      </c>
      <c r="AI105" s="47">
        <f>IF(ISBLANK($D105),"",X105*_xlfn.XLOOKUP(Q105,DATA!$B$24:$B$25,DATA!$C$24:$C$25,"error",0,1)/1000)</f>
        <v>16.605715680951946</v>
      </c>
      <c r="AJ105" s="47">
        <f>IF(ISBLANK($D105),"",Z105*_xlfn.XLOOKUP(Q105,DATA!$B$24:$B$25,DATA!$C$24:$C$25,"error",0,1)/1000)</f>
        <v>2.7343828979145139</v>
      </c>
      <c r="AK105" s="47">
        <f>IF(ISBLANK($D105),"",AB105*_xlfn.XLOOKUP(Q105,DATA!$B$24:$B$25,DATA!$C$24:$C$25,"error",0,1)/1000)</f>
        <v>0</v>
      </c>
      <c r="AL105" s="47">
        <f t="shared" si="54"/>
        <v>29.191214262315071</v>
      </c>
      <c r="AM105" s="47">
        <f t="shared" si="55"/>
        <v>22.352556469672741</v>
      </c>
      <c r="AN105" s="47">
        <f t="shared" si="75"/>
        <v>3.4830240280753011</v>
      </c>
      <c r="AO105" s="47">
        <f t="shared" si="76"/>
        <v>0.66568029737698842</v>
      </c>
      <c r="AP105" s="47">
        <f t="shared" si="77"/>
        <v>1.122116327516729</v>
      </c>
      <c r="AQ105" s="47">
        <f t="shared" si="78"/>
        <v>0.18477346923095647</v>
      </c>
      <c r="AR105" s="47">
        <f t="shared" si="79"/>
        <v>0</v>
      </c>
      <c r="AS105" s="47">
        <f t="shared" si="80"/>
        <v>1.972570094124674</v>
      </c>
      <c r="AT105" s="47">
        <f t="shared" si="81"/>
        <v>1.5104539339506271</v>
      </c>
      <c r="AU105" s="47">
        <f t="shared" si="82"/>
        <v>0.18942926611174374</v>
      </c>
      <c r="AV105" s="47">
        <f t="shared" si="83"/>
        <v>3.62039794100565E-2</v>
      </c>
      <c r="AW105" s="47">
        <f t="shared" si="84"/>
        <v>6.1027908708100251E-2</v>
      </c>
      <c r="AX105" s="47">
        <f t="shared" si="85"/>
        <v>1.0049170603248055E-2</v>
      </c>
      <c r="AY105" s="47">
        <f t="shared" si="86"/>
        <v>0</v>
      </c>
      <c r="AZ105" s="47">
        <f t="shared" si="87"/>
        <v>0.10728105872140481</v>
      </c>
      <c r="BA105" s="47">
        <f t="shared" si="88"/>
        <v>8.2148207390338929E-2</v>
      </c>
      <c r="BB105" s="23">
        <f>IF(V105&gt;0,J105*DATA!$C$4,0)</f>
        <v>59540</v>
      </c>
      <c r="BC105" s="23">
        <f>IF(X105&gt;0,N105*_xlfn.XLOOKUP(Budapest!O105,DATA!$B$5:$B$6,DATA!$C$5:$C$6,"error",0,1),0)</f>
        <v>44797.584000000003</v>
      </c>
      <c r="BD105" s="23">
        <f>IF(Z105&gt;0,(L105-M105)*DATA!$C$7,"0,00 ")</f>
        <v>27540</v>
      </c>
      <c r="BE105" s="23">
        <f>IF(G105="basement",D105*DATA!$C$8,IF(G105="ground",0,"error"))</f>
        <v>0</v>
      </c>
      <c r="BF105" s="23">
        <f t="shared" si="89"/>
        <v>131877.584</v>
      </c>
      <c r="BG105" s="23">
        <v>1.48</v>
      </c>
      <c r="BH105" s="23">
        <v>2.5</v>
      </c>
      <c r="BI105" s="23">
        <f t="shared" si="90"/>
        <v>0.56999999999999995</v>
      </c>
      <c r="BJ105" s="23">
        <v>2.33</v>
      </c>
      <c r="BK105" s="23">
        <f t="shared" si="91"/>
        <v>0.21630769230769231</v>
      </c>
      <c r="BL105" s="23">
        <f t="shared" si="92"/>
        <v>0.23928112965340181</v>
      </c>
      <c r="BM105" s="5">
        <v>1.1000000000000001</v>
      </c>
      <c r="BN105" s="5">
        <f t="shared" si="93"/>
        <v>0.56999999999999995</v>
      </c>
      <c r="BO105" s="50"/>
      <c r="BP105" s="48">
        <f t="shared" si="56"/>
        <v>13138.45</v>
      </c>
      <c r="BQ105" s="51">
        <f t="shared" si="57"/>
        <v>4</v>
      </c>
      <c r="BR105" s="47">
        <f t="shared" si="94"/>
        <v>4204.3040000000001</v>
      </c>
      <c r="BS105" s="46">
        <f t="shared" si="58"/>
        <v>14.5</v>
      </c>
      <c r="BT105" s="46">
        <f t="shared" si="95"/>
        <v>10510.760000000002</v>
      </c>
      <c r="BU105" s="46">
        <f t="shared" si="59"/>
        <v>222.57937903250004</v>
      </c>
      <c r="BV105" s="46">
        <f t="shared" si="60"/>
        <v>180.03970487865388</v>
      </c>
      <c r="BW105" s="46">
        <f t="shared" si="61"/>
        <v>150.87158908684214</v>
      </c>
      <c r="BX105" s="46">
        <f t="shared" si="62"/>
        <v>210.77160403249999</v>
      </c>
      <c r="BY105" s="46">
        <f t="shared" si="63"/>
        <v>222.57937903250004</v>
      </c>
      <c r="BZ105" s="46">
        <f t="shared" si="96"/>
        <v>256500.47639705308</v>
      </c>
      <c r="CA105" s="46">
        <f t="shared" si="96"/>
        <v>207477.75590216074</v>
      </c>
      <c r="CB105" s="46">
        <f t="shared" si="96"/>
        <v>173864.41926367689</v>
      </c>
      <c r="CC105" s="46">
        <f t="shared" si="96"/>
        <v>242893.19648705301</v>
      </c>
      <c r="CD105" s="46">
        <f t="shared" si="96"/>
        <v>256500.47639705308</v>
      </c>
    </row>
    <row r="106" spans="1:82" s="52" customFormat="1" ht="15" customHeight="1" x14ac:dyDescent="0.35">
      <c r="A106" s="39">
        <v>103</v>
      </c>
      <c r="B106" s="40" t="s">
        <v>82</v>
      </c>
      <c r="C106" s="40" t="s">
        <v>194</v>
      </c>
      <c r="D106" s="41">
        <v>118.9</v>
      </c>
      <c r="E106" s="41">
        <f t="shared" si="64"/>
        <v>285.36</v>
      </c>
      <c r="F106" s="41">
        <v>129.4</v>
      </c>
      <c r="G106" s="42" t="s">
        <v>84</v>
      </c>
      <c r="H106" s="43">
        <v>3</v>
      </c>
      <c r="I106" s="44">
        <v>11.25</v>
      </c>
      <c r="J106" s="41">
        <f t="shared" si="65"/>
        <v>1150.1500000000001</v>
      </c>
      <c r="K106" s="42" t="s">
        <v>85</v>
      </c>
      <c r="L106" s="44">
        <v>305.60000000000002</v>
      </c>
      <c r="M106" s="44">
        <v>168.1</v>
      </c>
      <c r="N106" s="41">
        <v>122.46700000000001</v>
      </c>
      <c r="O106" s="45" t="s">
        <v>86</v>
      </c>
      <c r="P106" s="45" t="s">
        <v>85</v>
      </c>
      <c r="Q106" s="45" t="s">
        <v>87</v>
      </c>
      <c r="R106" s="45" t="s">
        <v>88</v>
      </c>
      <c r="S106" s="46">
        <f t="shared" si="66"/>
        <v>116966.91587399703</v>
      </c>
      <c r="T106" s="46">
        <f t="shared" si="49"/>
        <v>409.89247222454804</v>
      </c>
      <c r="U106" s="47">
        <f t="shared" si="67"/>
        <v>55412.896248232399</v>
      </c>
      <c r="V106" s="47">
        <f t="shared" si="50"/>
        <v>61554.019625764631</v>
      </c>
      <c r="W106" s="47">
        <f t="shared" si="68"/>
        <v>106123.2703678074</v>
      </c>
      <c r="X106" s="47">
        <f t="shared" si="51"/>
        <v>10843.645506189627</v>
      </c>
      <c r="Y106" s="48">
        <f t="shared" si="69"/>
        <v>106776.27868649703</v>
      </c>
      <c r="Z106" s="47">
        <f t="shared" si="52"/>
        <v>10190.637187500004</v>
      </c>
      <c r="AA106" s="48">
        <f t="shared" si="70"/>
        <v>116966.91587399703</v>
      </c>
      <c r="AB106" s="47">
        <f t="shared" si="53"/>
        <v>0</v>
      </c>
      <c r="AC106" s="47">
        <f t="shared" si="71"/>
        <v>82588.302319454262</v>
      </c>
      <c r="AD106" s="47">
        <f t="shared" si="72"/>
        <v>34378.613554542768</v>
      </c>
      <c r="AE106" s="47">
        <f t="shared" si="73"/>
        <v>120.47453586537274</v>
      </c>
      <c r="AF106" s="49">
        <f t="shared" si="74"/>
        <v>0.70608258499713505</v>
      </c>
      <c r="AG106" s="47">
        <f>IF(ISBLANK($D106),"",S106*_xlfn.XLOOKUP(Q106,DATA!$B$24:$B$25,DATA!$C$24:$C$25,"error",0,1)/1000)</f>
        <v>23.5045017448797</v>
      </c>
      <c r="AH106" s="47">
        <f>IF(ISBLANK($D106),"",V106*_xlfn.XLOOKUP(Q106,DATA!$B$24:$B$25,DATA!$C$24:$C$25,"error",0,1)/1000)</f>
        <v>12.369280243797402</v>
      </c>
      <c r="AI106" s="47">
        <f>IF(ISBLANK($D106),"",X106*_xlfn.XLOOKUP(Q106,DATA!$B$24:$B$25,DATA!$C$24:$C$25,"error",0,1)/1000)</f>
        <v>2.1790305644688055</v>
      </c>
      <c r="AJ106" s="47">
        <f>IF(ISBLANK($D106),"",Z106*_xlfn.XLOOKUP(Q106,DATA!$B$24:$B$25,DATA!$C$24:$C$25,"error",0,1)/1000)</f>
        <v>2.0478085428281254</v>
      </c>
      <c r="AK106" s="47">
        <f>IF(ISBLANK($D106),"",AB106*_xlfn.XLOOKUP(Q106,DATA!$B$24:$B$25,DATA!$C$24:$C$25,"error",0,1)/1000)</f>
        <v>0</v>
      </c>
      <c r="AL106" s="47">
        <f t="shared" si="54"/>
        <v>16.59611935109433</v>
      </c>
      <c r="AM106" s="47">
        <f t="shared" si="55"/>
        <v>6.9083823937853701</v>
      </c>
      <c r="AN106" s="47">
        <f t="shared" si="75"/>
        <v>1.5882956016360621</v>
      </c>
      <c r="AO106" s="47">
        <f t="shared" si="76"/>
        <v>0.83584300658094224</v>
      </c>
      <c r="AP106" s="47">
        <f t="shared" si="77"/>
        <v>0.14724603392753446</v>
      </c>
      <c r="AQ106" s="47">
        <f t="shared" si="78"/>
        <v>0.13837882363429407</v>
      </c>
      <c r="AR106" s="47">
        <f t="shared" si="79"/>
        <v>0</v>
      </c>
      <c r="AS106" s="47">
        <f t="shared" si="80"/>
        <v>1.1214678641427707</v>
      </c>
      <c r="AT106" s="47">
        <f t="shared" si="81"/>
        <v>0.46682773749329143</v>
      </c>
      <c r="AU106" s="47">
        <f t="shared" si="82"/>
        <v>8.6381738328887889E-2</v>
      </c>
      <c r="AV106" s="47">
        <f t="shared" si="83"/>
        <v>4.5458522836764707E-2</v>
      </c>
      <c r="AW106" s="47">
        <f t="shared" si="84"/>
        <v>8.0081871155425598E-3</v>
      </c>
      <c r="AX106" s="47">
        <f t="shared" si="85"/>
        <v>7.5259311435000057E-3</v>
      </c>
      <c r="AY106" s="47">
        <f t="shared" si="86"/>
        <v>0</v>
      </c>
      <c r="AZ106" s="47">
        <f t="shared" si="87"/>
        <v>6.0992641095807272E-2</v>
      </c>
      <c r="BA106" s="47">
        <f t="shared" si="88"/>
        <v>2.5389097233080617E-2</v>
      </c>
      <c r="BB106" s="23">
        <f>IF(V106&gt;0,J106*DATA!$C$4,0)</f>
        <v>74759.75</v>
      </c>
      <c r="BC106" s="23">
        <f>IF(X106&gt;0,N106*_xlfn.XLOOKUP(Budapest!O106,DATA!$B$5:$B$6,DATA!$C$5:$C$6,"error",0,1),0)</f>
        <v>5878.4160000000011</v>
      </c>
      <c r="BD106" s="23">
        <f>IF(Z106&gt;0,(L106-M106)*DATA!$C$7,"0,00 ")</f>
        <v>20625.000000000004</v>
      </c>
      <c r="BE106" s="23">
        <f>IF(G106="basement",D106*DATA!$C$8,IF(G106="ground",0,"error"))</f>
        <v>0</v>
      </c>
      <c r="BF106" s="23">
        <f t="shared" si="89"/>
        <v>101263.166</v>
      </c>
      <c r="BG106" s="23">
        <v>1.48</v>
      </c>
      <c r="BH106" s="23">
        <v>1.8873854712041886</v>
      </c>
      <c r="BI106" s="23">
        <f t="shared" si="90"/>
        <v>0.56999999999999995</v>
      </c>
      <c r="BJ106" s="23">
        <v>2.33</v>
      </c>
      <c r="BK106" s="23">
        <f t="shared" si="91"/>
        <v>0.21630769230769231</v>
      </c>
      <c r="BL106" s="23">
        <f t="shared" si="92"/>
        <v>0.23928112965340181</v>
      </c>
      <c r="BM106" s="5">
        <v>1.1000000000000001</v>
      </c>
      <c r="BN106" s="5">
        <f t="shared" si="93"/>
        <v>0.56999999999999995</v>
      </c>
      <c r="BO106" s="50"/>
      <c r="BP106" s="48">
        <f t="shared" si="56"/>
        <v>1337.625</v>
      </c>
      <c r="BQ106" s="51">
        <f t="shared" si="57"/>
        <v>3</v>
      </c>
      <c r="BR106" s="47">
        <f t="shared" si="94"/>
        <v>428.04</v>
      </c>
      <c r="BS106" s="46">
        <f t="shared" si="58"/>
        <v>11.25</v>
      </c>
      <c r="BT106" s="46">
        <f t="shared" si="95"/>
        <v>1016.595</v>
      </c>
      <c r="BU106" s="46">
        <f t="shared" si="59"/>
        <v>101.49853859250001</v>
      </c>
      <c r="BV106" s="46">
        <f t="shared" si="60"/>
        <v>48.0847763348077</v>
      </c>
      <c r="BW106" s="46">
        <f t="shared" si="61"/>
        <v>92.088919097368446</v>
      </c>
      <c r="BX106" s="46">
        <f t="shared" si="62"/>
        <v>92.655569842500014</v>
      </c>
      <c r="BY106" s="46">
        <f t="shared" si="63"/>
        <v>101.49853859250001</v>
      </c>
      <c r="BZ106" s="46">
        <f t="shared" si="96"/>
        <v>116966.91587399703</v>
      </c>
      <c r="CA106" s="46">
        <f t="shared" si="96"/>
        <v>55412.896248232399</v>
      </c>
      <c r="CB106" s="46">
        <f t="shared" si="96"/>
        <v>106123.2703678074</v>
      </c>
      <c r="CC106" s="46">
        <f t="shared" si="96"/>
        <v>106776.27868649703</v>
      </c>
      <c r="CD106" s="46">
        <f t="shared" si="96"/>
        <v>116966.91587399703</v>
      </c>
    </row>
    <row r="107" spans="1:82" s="52" customFormat="1" ht="15" customHeight="1" x14ac:dyDescent="0.35">
      <c r="A107" s="39">
        <v>104</v>
      </c>
      <c r="B107" s="40" t="s">
        <v>82</v>
      </c>
      <c r="C107" s="40" t="s">
        <v>195</v>
      </c>
      <c r="D107" s="41">
        <v>249.3</v>
      </c>
      <c r="E107" s="41">
        <f t="shared" si="64"/>
        <v>598.32000000000005</v>
      </c>
      <c r="F107" s="41">
        <v>69</v>
      </c>
      <c r="G107" s="42" t="s">
        <v>84</v>
      </c>
      <c r="H107" s="43">
        <v>3</v>
      </c>
      <c r="I107" s="44">
        <v>11.25</v>
      </c>
      <c r="J107" s="41">
        <f t="shared" si="65"/>
        <v>644.35</v>
      </c>
      <c r="K107" s="42" t="s">
        <v>85</v>
      </c>
      <c r="L107" s="44">
        <v>131.9</v>
      </c>
      <c r="M107" s="44">
        <v>6.6</v>
      </c>
      <c r="N107" s="41">
        <v>256.779</v>
      </c>
      <c r="O107" s="45" t="s">
        <v>86</v>
      </c>
      <c r="P107" s="45" t="s">
        <v>85</v>
      </c>
      <c r="Q107" s="45" t="s">
        <v>87</v>
      </c>
      <c r="R107" s="45" t="s">
        <v>88</v>
      </c>
      <c r="S107" s="46">
        <f t="shared" si="66"/>
        <v>98694.959979189007</v>
      </c>
      <c r="T107" s="46">
        <f t="shared" si="49"/>
        <v>164.95346968042017</v>
      </c>
      <c r="U107" s="47">
        <f t="shared" si="67"/>
        <v>64210.473133245927</v>
      </c>
      <c r="V107" s="47">
        <f t="shared" si="50"/>
        <v>34484.48684594308</v>
      </c>
      <c r="W107" s="47">
        <f t="shared" si="68"/>
        <v>75958.87230304876</v>
      </c>
      <c r="X107" s="47">
        <f t="shared" si="51"/>
        <v>22736.087676140247</v>
      </c>
      <c r="Y107" s="48">
        <f t="shared" si="69"/>
        <v>89408.510236689006</v>
      </c>
      <c r="Z107" s="47">
        <f t="shared" si="52"/>
        <v>9286.4497425000009</v>
      </c>
      <c r="AA107" s="48">
        <f t="shared" si="70"/>
        <v>98694.959979189007</v>
      </c>
      <c r="AB107" s="47">
        <f t="shared" si="53"/>
        <v>0</v>
      </c>
      <c r="AC107" s="47">
        <f t="shared" si="71"/>
        <v>66507.024264583335</v>
      </c>
      <c r="AD107" s="47">
        <f t="shared" si="72"/>
        <v>32187.935714605672</v>
      </c>
      <c r="AE107" s="47">
        <f t="shared" si="73"/>
        <v>53.797191660993562</v>
      </c>
      <c r="AF107" s="49">
        <f t="shared" si="74"/>
        <v>0.67386444331713724</v>
      </c>
      <c r="AG107" s="47">
        <f>IF(ISBLANK($D107),"",S107*_xlfn.XLOOKUP(Q107,DATA!$B$24:$B$25,DATA!$C$24:$C$25,"error",0,1)/1000)</f>
        <v>19.832752207818029</v>
      </c>
      <c r="AH107" s="47">
        <f>IF(ISBLANK($D107),"",V107*_xlfn.XLOOKUP(Q107,DATA!$B$24:$B$25,DATA!$C$24:$C$25,"error",0,1)/1000)</f>
        <v>6.9296576316922618</v>
      </c>
      <c r="AI107" s="47">
        <f>IF(ISBLANK($D107),"",X107*_xlfn.XLOOKUP(Q107,DATA!$B$24:$B$25,DATA!$C$24:$C$25,"error",0,1)/1000)</f>
        <v>4.5688168185203821</v>
      </c>
      <c r="AJ107" s="47">
        <f>IF(ISBLANK($D107),"",Z107*_xlfn.XLOOKUP(Q107,DATA!$B$24:$B$25,DATA!$C$24:$C$25,"error",0,1)/1000)</f>
        <v>1.8661120757553751</v>
      </c>
      <c r="AK107" s="47">
        <f>IF(ISBLANK($D107),"",AB107*_xlfn.XLOOKUP(Q107,DATA!$B$24:$B$25,DATA!$C$24:$C$25,"error",0,1)/1000)</f>
        <v>0</v>
      </c>
      <c r="AL107" s="47">
        <f t="shared" si="54"/>
        <v>13.364586525968019</v>
      </c>
      <c r="AM107" s="47">
        <f t="shared" si="55"/>
        <v>6.4681656818500102</v>
      </c>
      <c r="AN107" s="47">
        <f t="shared" si="75"/>
        <v>1.3401804233896344</v>
      </c>
      <c r="AO107" s="47">
        <f t="shared" si="76"/>
        <v>0.46826539259264444</v>
      </c>
      <c r="AP107" s="47">
        <f t="shared" si="77"/>
        <v>0.30873369434932174</v>
      </c>
      <c r="AQ107" s="47">
        <f t="shared" si="78"/>
        <v>0.12610084801001487</v>
      </c>
      <c r="AR107" s="47">
        <f t="shared" si="79"/>
        <v>0</v>
      </c>
      <c r="AS107" s="47">
        <f t="shared" si="80"/>
        <v>0.90309993495198115</v>
      </c>
      <c r="AT107" s="47">
        <f t="shared" si="81"/>
        <v>0.43708048843765324</v>
      </c>
      <c r="AU107" s="47">
        <f t="shared" si="82"/>
        <v>7.288763787263082E-2</v>
      </c>
      <c r="AV107" s="47">
        <f t="shared" si="83"/>
        <v>2.5467286171255345E-2</v>
      </c>
      <c r="AW107" s="47">
        <f t="shared" si="84"/>
        <v>1.6790925550082096E-2</v>
      </c>
      <c r="AX107" s="47">
        <f t="shared" si="85"/>
        <v>6.8581757984040037E-3</v>
      </c>
      <c r="AY107" s="47">
        <f t="shared" si="86"/>
        <v>0</v>
      </c>
      <c r="AZ107" s="47">
        <f t="shared" si="87"/>
        <v>4.9116387519741449E-2</v>
      </c>
      <c r="BA107" s="47">
        <f t="shared" si="88"/>
        <v>2.3771250352889371E-2</v>
      </c>
      <c r="BB107" s="23">
        <f>IF(V107&gt;0,J107*DATA!$C$4,0)</f>
        <v>41882.75</v>
      </c>
      <c r="BC107" s="23">
        <f>IF(X107&gt;0,N107*_xlfn.XLOOKUP(Budapest!O107,DATA!$B$5:$B$6,DATA!$C$5:$C$6,"error",0,1),0)</f>
        <v>12325.392</v>
      </c>
      <c r="BD107" s="23">
        <f>IF(Z107&gt;0,(L107-M107)*DATA!$C$7,"0,00 ")</f>
        <v>18795</v>
      </c>
      <c r="BE107" s="23">
        <f>IF(G107="basement",D107*DATA!$C$8,IF(G107="ground",0,"error"))</f>
        <v>0</v>
      </c>
      <c r="BF107" s="23">
        <f t="shared" si="89"/>
        <v>73003.141999999993</v>
      </c>
      <c r="BG107" s="23">
        <v>1.48</v>
      </c>
      <c r="BH107" s="23">
        <v>2.7624336618650491</v>
      </c>
      <c r="BI107" s="23">
        <f t="shared" si="90"/>
        <v>0.56999999999999995</v>
      </c>
      <c r="BJ107" s="23">
        <v>2.33</v>
      </c>
      <c r="BK107" s="23">
        <f t="shared" si="91"/>
        <v>0.21630769230769231</v>
      </c>
      <c r="BL107" s="23">
        <f t="shared" si="92"/>
        <v>0.23928112965340181</v>
      </c>
      <c r="BM107" s="5">
        <v>1.1000000000000001</v>
      </c>
      <c r="BN107" s="5">
        <f t="shared" si="93"/>
        <v>0.56999999999999995</v>
      </c>
      <c r="BO107" s="50"/>
      <c r="BP107" s="48">
        <f t="shared" si="56"/>
        <v>2804.625</v>
      </c>
      <c r="BQ107" s="51">
        <f t="shared" si="57"/>
        <v>3</v>
      </c>
      <c r="BR107" s="47">
        <f t="shared" si="94"/>
        <v>897.48</v>
      </c>
      <c r="BS107" s="46">
        <f t="shared" si="58"/>
        <v>11.25</v>
      </c>
      <c r="BT107" s="46">
        <f t="shared" si="95"/>
        <v>2131.5149999999999</v>
      </c>
      <c r="BU107" s="46">
        <f t="shared" si="59"/>
        <v>85.642971172499998</v>
      </c>
      <c r="BV107" s="46">
        <f t="shared" si="60"/>
        <v>55.71891108403846</v>
      </c>
      <c r="BW107" s="46">
        <f t="shared" si="61"/>
        <v>65.913634417779207</v>
      </c>
      <c r="BX107" s="46">
        <f t="shared" si="62"/>
        <v>77.584614922499995</v>
      </c>
      <c r="BY107" s="46">
        <f t="shared" si="63"/>
        <v>85.642971172499998</v>
      </c>
      <c r="BZ107" s="46">
        <f t="shared" si="96"/>
        <v>98694.959979189007</v>
      </c>
      <c r="CA107" s="46">
        <f t="shared" si="96"/>
        <v>64210.473133245927</v>
      </c>
      <c r="CB107" s="46">
        <f t="shared" si="96"/>
        <v>75958.87230304876</v>
      </c>
      <c r="CC107" s="46">
        <f t="shared" si="96"/>
        <v>89408.510236689006</v>
      </c>
      <c r="CD107" s="46">
        <f t="shared" si="96"/>
        <v>98694.959979189007</v>
      </c>
    </row>
    <row r="108" spans="1:82" s="53" customFormat="1" ht="15" customHeight="1" x14ac:dyDescent="0.35">
      <c r="A108" s="39">
        <v>105</v>
      </c>
      <c r="B108" s="40" t="s">
        <v>82</v>
      </c>
      <c r="C108" s="40" t="s">
        <v>196</v>
      </c>
      <c r="D108" s="41">
        <v>257.3</v>
      </c>
      <c r="E108" s="41">
        <f t="shared" si="64"/>
        <v>411.68000000000006</v>
      </c>
      <c r="F108" s="41">
        <v>67.2</v>
      </c>
      <c r="G108" s="42" t="s">
        <v>84</v>
      </c>
      <c r="H108" s="43">
        <v>2</v>
      </c>
      <c r="I108" s="44">
        <v>8.5</v>
      </c>
      <c r="J108" s="41">
        <f t="shared" si="65"/>
        <v>456.90000000000003</v>
      </c>
      <c r="K108" s="42" t="s">
        <v>85</v>
      </c>
      <c r="L108" s="44">
        <v>114.3</v>
      </c>
      <c r="M108" s="44">
        <v>0</v>
      </c>
      <c r="N108" s="41">
        <v>265.01900000000001</v>
      </c>
      <c r="O108" s="45" t="s">
        <v>86</v>
      </c>
      <c r="P108" s="45" t="s">
        <v>85</v>
      </c>
      <c r="Q108" s="45" t="s">
        <v>87</v>
      </c>
      <c r="R108" s="45" t="s">
        <v>88</v>
      </c>
      <c r="S108" s="46">
        <f t="shared" si="66"/>
        <v>82999.236773369004</v>
      </c>
      <c r="T108" s="46">
        <f t="shared" si="49"/>
        <v>201.6110492940366</v>
      </c>
      <c r="U108" s="47">
        <f t="shared" si="67"/>
        <v>58546.746605119777</v>
      </c>
      <c r="V108" s="47">
        <f t="shared" si="50"/>
        <v>24452.490168249227</v>
      </c>
      <c r="W108" s="47">
        <f t="shared" si="68"/>
        <v>59533.551418090683</v>
      </c>
      <c r="X108" s="47">
        <f t="shared" si="51"/>
        <v>23465.685355278321</v>
      </c>
      <c r="Y108" s="48">
        <f t="shared" si="69"/>
        <v>74528.038005869006</v>
      </c>
      <c r="Z108" s="47">
        <f t="shared" si="52"/>
        <v>8471.1987674999982</v>
      </c>
      <c r="AA108" s="48">
        <f t="shared" si="70"/>
        <v>82999.236773369004</v>
      </c>
      <c r="AB108" s="47">
        <f t="shared" si="53"/>
        <v>0</v>
      </c>
      <c r="AC108" s="47">
        <f t="shared" si="71"/>
        <v>56389.374291027547</v>
      </c>
      <c r="AD108" s="47">
        <f t="shared" si="72"/>
        <v>26609.862482341458</v>
      </c>
      <c r="AE108" s="47">
        <f t="shared" si="73"/>
        <v>64.637248548244884</v>
      </c>
      <c r="AF108" s="49">
        <f t="shared" si="74"/>
        <v>0.67939629908886756</v>
      </c>
      <c r="AG108" s="47">
        <f>IF(ISBLANK($D108),"",S108*_xlfn.XLOOKUP(Q108,DATA!$B$24:$B$25,DATA!$C$24:$C$25,"error",0,1)/1000)</f>
        <v>16.678696629608503</v>
      </c>
      <c r="AH108" s="47">
        <f>IF(ISBLANK($D108),"",V108*_xlfn.XLOOKUP(Q108,DATA!$B$24:$B$25,DATA!$C$24:$C$25,"error",0,1)/1000)</f>
        <v>4.9137278993096816</v>
      </c>
      <c r="AI108" s="47">
        <f>IF(ISBLANK($D108),"",X108*_xlfn.XLOOKUP(Q108,DATA!$B$24:$B$25,DATA!$C$24:$C$25,"error",0,1)/1000)</f>
        <v>4.7154294721431791</v>
      </c>
      <c r="AJ108" s="47">
        <f>IF(ISBLANK($D108),"",Z108*_xlfn.XLOOKUP(Q108,DATA!$B$24:$B$25,DATA!$C$24:$C$25,"error",0,1)/1000)</f>
        <v>1.7022873923291244</v>
      </c>
      <c r="AK108" s="47">
        <f>IF(ISBLANK($D108),"",AB108*_xlfn.XLOOKUP(Q108,DATA!$B$24:$B$25,DATA!$C$24:$C$25,"error",0,1)/1000)</f>
        <v>0</v>
      </c>
      <c r="AL108" s="47">
        <f t="shared" si="54"/>
        <v>11.331444763781985</v>
      </c>
      <c r="AM108" s="47">
        <f t="shared" si="55"/>
        <v>5.347251865826518</v>
      </c>
      <c r="AN108" s="47">
        <f t="shared" si="75"/>
        <v>1.1270479495954522</v>
      </c>
      <c r="AO108" s="47">
        <f t="shared" si="76"/>
        <v>0.33204075095146923</v>
      </c>
      <c r="AP108" s="47">
        <f t="shared" si="77"/>
        <v>0.31864091278010626</v>
      </c>
      <c r="AQ108" s="47">
        <f t="shared" si="78"/>
        <v>0.1150305421192713</v>
      </c>
      <c r="AR108" s="47">
        <f t="shared" si="79"/>
        <v>0</v>
      </c>
      <c r="AS108" s="47">
        <f t="shared" si="80"/>
        <v>0.76571220585084676</v>
      </c>
      <c r="AT108" s="47">
        <f t="shared" si="81"/>
        <v>0.36133574374460542</v>
      </c>
      <c r="AU108" s="47">
        <f t="shared" si="82"/>
        <v>6.1296122060515511E-2</v>
      </c>
      <c r="AV108" s="47">
        <f t="shared" si="83"/>
        <v>1.8058513310540179E-2</v>
      </c>
      <c r="AW108" s="47">
        <f t="shared" si="84"/>
        <v>1.7329743858949552E-2</v>
      </c>
      <c r="AX108" s="47">
        <f t="shared" si="85"/>
        <v>6.256101306924001E-3</v>
      </c>
      <c r="AY108" s="47">
        <f t="shared" si="86"/>
        <v>0</v>
      </c>
      <c r="AZ108" s="47">
        <f t="shared" si="87"/>
        <v>4.1644358476413727E-2</v>
      </c>
      <c r="BA108" s="47">
        <f t="shared" si="88"/>
        <v>1.9651763584101783E-2</v>
      </c>
      <c r="BB108" s="23">
        <f>IF(V108&gt;0,J108*DATA!$C$4,0)</f>
        <v>29698.500000000004</v>
      </c>
      <c r="BC108" s="23">
        <f>IF(X108&gt;0,N108*_xlfn.XLOOKUP(Budapest!O108,DATA!$B$5:$B$6,DATA!$C$5:$C$6,"error",0,1),0)</f>
        <v>12720.912</v>
      </c>
      <c r="BD108" s="23">
        <f>IF(Z108&gt;0,(L108-M108)*DATA!$C$7,"0,00 ")</f>
        <v>17145</v>
      </c>
      <c r="BE108" s="23">
        <f>IF(G108="basement",D108*DATA!$C$8,IF(G108="ground",0,"error"))</f>
        <v>0</v>
      </c>
      <c r="BF108" s="23">
        <f t="shared" si="89"/>
        <v>59564.412000000004</v>
      </c>
      <c r="BG108" s="23">
        <v>1.48</v>
      </c>
      <c r="BH108" s="23">
        <v>2.85</v>
      </c>
      <c r="BI108" s="23">
        <f t="shared" si="90"/>
        <v>0.56999999999999995</v>
      </c>
      <c r="BJ108" s="23">
        <v>2.33</v>
      </c>
      <c r="BK108" s="23">
        <f t="shared" si="91"/>
        <v>0.21630769230769231</v>
      </c>
      <c r="BL108" s="23">
        <f t="shared" si="92"/>
        <v>0.23928112965340181</v>
      </c>
      <c r="BM108" s="5">
        <v>1.1000000000000001</v>
      </c>
      <c r="BN108" s="5">
        <f t="shared" si="93"/>
        <v>0.56999999999999995</v>
      </c>
      <c r="BO108" s="50"/>
      <c r="BP108" s="48">
        <f t="shared" si="56"/>
        <v>2187.0500000000002</v>
      </c>
      <c r="BQ108" s="51">
        <f t="shared" si="57"/>
        <v>2</v>
      </c>
      <c r="BR108" s="47">
        <f t="shared" si="94"/>
        <v>699.85600000000011</v>
      </c>
      <c r="BS108" s="46">
        <f t="shared" si="58"/>
        <v>8.5</v>
      </c>
      <c r="BT108" s="46">
        <f t="shared" si="95"/>
        <v>1662.1580000000001</v>
      </c>
      <c r="BU108" s="46">
        <f t="shared" si="59"/>
        <v>72.022940622500002</v>
      </c>
      <c r="BV108" s="46">
        <f t="shared" si="60"/>
        <v>50.804188307115389</v>
      </c>
      <c r="BW108" s="46">
        <f t="shared" si="61"/>
        <v>51.660492379460848</v>
      </c>
      <c r="BX108" s="46">
        <f t="shared" si="62"/>
        <v>64.672021872499997</v>
      </c>
      <c r="BY108" s="46">
        <f t="shared" si="63"/>
        <v>72.022940622500002</v>
      </c>
      <c r="BZ108" s="46">
        <f t="shared" si="96"/>
        <v>82999.236773369004</v>
      </c>
      <c r="CA108" s="46">
        <f t="shared" si="96"/>
        <v>58546.746605119777</v>
      </c>
      <c r="CB108" s="46">
        <f t="shared" si="96"/>
        <v>59533.551418090683</v>
      </c>
      <c r="CC108" s="46">
        <f t="shared" si="96"/>
        <v>74528.038005869006</v>
      </c>
      <c r="CD108" s="46">
        <f t="shared" si="96"/>
        <v>82999.236773369004</v>
      </c>
    </row>
    <row r="109" spans="1:82" s="53" customFormat="1" ht="15" customHeight="1" x14ac:dyDescent="0.35">
      <c r="A109" s="39">
        <v>106</v>
      </c>
      <c r="B109" s="40" t="s">
        <v>82</v>
      </c>
      <c r="C109" s="40" t="s">
        <v>197</v>
      </c>
      <c r="D109" s="41">
        <v>229.7</v>
      </c>
      <c r="E109" s="41">
        <f t="shared" si="64"/>
        <v>551.28</v>
      </c>
      <c r="F109" s="41">
        <v>65.599999999999994</v>
      </c>
      <c r="G109" s="42" t="s">
        <v>84</v>
      </c>
      <c r="H109" s="43">
        <v>3</v>
      </c>
      <c r="I109" s="44">
        <v>11.25</v>
      </c>
      <c r="J109" s="41">
        <f t="shared" si="65"/>
        <v>575.59999999999991</v>
      </c>
      <c r="K109" s="42" t="s">
        <v>85</v>
      </c>
      <c r="L109" s="44">
        <v>162.4</v>
      </c>
      <c r="M109" s="44">
        <v>0</v>
      </c>
      <c r="N109" s="41">
        <v>236.59100000000001</v>
      </c>
      <c r="O109" s="45" t="s">
        <v>86</v>
      </c>
      <c r="P109" s="45" t="s">
        <v>85</v>
      </c>
      <c r="Q109" s="45" t="s">
        <v>87</v>
      </c>
      <c r="R109" s="45" t="s">
        <v>88</v>
      </c>
      <c r="S109" s="46">
        <f t="shared" si="66"/>
        <v>95185.296485180996</v>
      </c>
      <c r="T109" s="46">
        <f t="shared" si="49"/>
        <v>172.66234306555833</v>
      </c>
      <c r="U109" s="47">
        <f t="shared" si="67"/>
        <v>64380.189589045622</v>
      </c>
      <c r="V109" s="47">
        <f t="shared" si="50"/>
        <v>30805.106896135374</v>
      </c>
      <c r="W109" s="47">
        <f t="shared" si="68"/>
        <v>74236.723122929034</v>
      </c>
      <c r="X109" s="47">
        <f t="shared" si="51"/>
        <v>20948.573362251962</v>
      </c>
      <c r="Y109" s="48">
        <f t="shared" si="69"/>
        <v>83149.227545180998</v>
      </c>
      <c r="Z109" s="47">
        <f t="shared" si="52"/>
        <v>12036.068939999997</v>
      </c>
      <c r="AA109" s="48">
        <f t="shared" si="70"/>
        <v>95185.296485180996</v>
      </c>
      <c r="AB109" s="47">
        <f t="shared" si="53"/>
        <v>0</v>
      </c>
      <c r="AC109" s="47">
        <f t="shared" si="71"/>
        <v>63789.749198387333</v>
      </c>
      <c r="AD109" s="47">
        <f t="shared" si="72"/>
        <v>31395.547286793662</v>
      </c>
      <c r="AE109" s="47">
        <f t="shared" si="73"/>
        <v>56.950274428228241</v>
      </c>
      <c r="AF109" s="49">
        <f t="shared" si="74"/>
        <v>0.6701638966719875</v>
      </c>
      <c r="AG109" s="47">
        <f>IF(ISBLANK($D109),"",S109*_xlfn.XLOOKUP(Q109,DATA!$B$24:$B$25,DATA!$C$24:$C$25,"error",0,1)/1000)</f>
        <v>19.127485328697119</v>
      </c>
      <c r="AH109" s="47">
        <f>IF(ISBLANK($D109),"",V109*_xlfn.XLOOKUP(Q109,DATA!$B$24:$B$25,DATA!$C$24:$C$25,"error",0,1)/1000)</f>
        <v>6.1902862307784039</v>
      </c>
      <c r="AI109" s="47">
        <f>IF(ISBLANK($D109),"",X109*_xlfn.XLOOKUP(Q109,DATA!$B$24:$B$25,DATA!$C$24:$C$25,"error",0,1)/1000)</f>
        <v>4.209615817144531</v>
      </c>
      <c r="AJ109" s="47">
        <f>IF(ISBLANK($D109),"",Z109*_xlfn.XLOOKUP(Q109,DATA!$B$24:$B$25,DATA!$C$24:$C$25,"error",0,1)/1000)</f>
        <v>2.4186480534929991</v>
      </c>
      <c r="AK109" s="47">
        <f>IF(ISBLANK($D109),"",AB109*_xlfn.XLOOKUP(Q109,DATA!$B$24:$B$25,DATA!$C$24:$C$25,"error",0,1)/1000)</f>
        <v>0</v>
      </c>
      <c r="AL109" s="47">
        <f t="shared" si="54"/>
        <v>12.818550101415935</v>
      </c>
      <c r="AM109" s="47">
        <f t="shared" si="55"/>
        <v>6.3089352272811841</v>
      </c>
      <c r="AN109" s="47">
        <f t="shared" si="75"/>
        <v>1.2925226472646263</v>
      </c>
      <c r="AO109" s="47">
        <f t="shared" si="76"/>
        <v>0.41830303402859631</v>
      </c>
      <c r="AP109" s="47">
        <f t="shared" si="77"/>
        <v>0.28446100919389972</v>
      </c>
      <c r="AQ109" s="47">
        <f t="shared" si="78"/>
        <v>0.16343797060515888</v>
      </c>
      <c r="AR109" s="47">
        <f t="shared" si="79"/>
        <v>0</v>
      </c>
      <c r="AS109" s="47">
        <f t="shared" si="80"/>
        <v>0.86620201382765494</v>
      </c>
      <c r="AT109" s="47">
        <f t="shared" si="81"/>
        <v>0.42632063343697135</v>
      </c>
      <c r="AU109" s="47">
        <f t="shared" si="82"/>
        <v>7.0295701244255979E-2</v>
      </c>
      <c r="AV109" s="47">
        <f t="shared" si="83"/>
        <v>2.275001151575164E-2</v>
      </c>
      <c r="AW109" s="47">
        <f t="shared" si="84"/>
        <v>1.5470820693356827E-2</v>
      </c>
      <c r="AX109" s="47">
        <f t="shared" si="85"/>
        <v>8.888808856032002E-3</v>
      </c>
      <c r="AY109" s="47">
        <f t="shared" si="86"/>
        <v>0</v>
      </c>
      <c r="AZ109" s="47">
        <f t="shared" si="87"/>
        <v>4.710964106514047E-2</v>
      </c>
      <c r="BA109" s="47">
        <f t="shared" si="88"/>
        <v>2.3186060179115509E-2</v>
      </c>
      <c r="BB109" s="23">
        <f>IF(V109&gt;0,J109*DATA!$C$4,0)</f>
        <v>37413.999999999993</v>
      </c>
      <c r="BC109" s="23">
        <f>IF(X109&gt;0,N109*_xlfn.XLOOKUP(Budapest!O109,DATA!$B$5:$B$6,DATA!$C$5:$C$6,"error",0,1),0)</f>
        <v>11356.368</v>
      </c>
      <c r="BD109" s="23">
        <f>IF(Z109&gt;0,(L109-M109)*DATA!$C$7,"0,00 ")</f>
        <v>24360</v>
      </c>
      <c r="BE109" s="23">
        <f>IF(G109="basement",D109*DATA!$C$8,IF(G109="ground",0,"error"))</f>
        <v>0</v>
      </c>
      <c r="BF109" s="23">
        <f t="shared" si="89"/>
        <v>73130.367999999988</v>
      </c>
      <c r="BG109" s="23">
        <v>1.48</v>
      </c>
      <c r="BH109" s="23">
        <v>2.85</v>
      </c>
      <c r="BI109" s="23">
        <f t="shared" si="90"/>
        <v>0.56999999999999995</v>
      </c>
      <c r="BJ109" s="23">
        <v>2.33</v>
      </c>
      <c r="BK109" s="23">
        <f t="shared" si="91"/>
        <v>0.21630769230769231</v>
      </c>
      <c r="BL109" s="23">
        <f t="shared" si="92"/>
        <v>0.23928112965340181</v>
      </c>
      <c r="BM109" s="5">
        <v>1.1000000000000001</v>
      </c>
      <c r="BN109" s="5">
        <f t="shared" si="93"/>
        <v>0.56999999999999995</v>
      </c>
      <c r="BO109" s="50"/>
      <c r="BP109" s="48">
        <f t="shared" si="56"/>
        <v>2584.125</v>
      </c>
      <c r="BQ109" s="51">
        <f t="shared" si="57"/>
        <v>3</v>
      </c>
      <c r="BR109" s="47">
        <f t="shared" si="94"/>
        <v>826.92000000000007</v>
      </c>
      <c r="BS109" s="46">
        <f t="shared" si="58"/>
        <v>11.25</v>
      </c>
      <c r="BT109" s="46">
        <f t="shared" si="95"/>
        <v>1963.9349999999999</v>
      </c>
      <c r="BU109" s="46">
        <f t="shared" si="59"/>
        <v>82.597445752499993</v>
      </c>
      <c r="BV109" s="46">
        <f t="shared" si="60"/>
        <v>55.866183260192308</v>
      </c>
      <c r="BW109" s="46">
        <f t="shared" si="61"/>
        <v>64.419232144159167</v>
      </c>
      <c r="BX109" s="46">
        <f t="shared" si="62"/>
        <v>72.153095752499993</v>
      </c>
      <c r="BY109" s="46">
        <f t="shared" si="63"/>
        <v>82.597445752499993</v>
      </c>
      <c r="BZ109" s="46">
        <f t="shared" si="96"/>
        <v>95185.296485180996</v>
      </c>
      <c r="CA109" s="46">
        <f t="shared" si="96"/>
        <v>64380.189589045622</v>
      </c>
      <c r="CB109" s="46">
        <f t="shared" si="96"/>
        <v>74236.723122929034</v>
      </c>
      <c r="CC109" s="46">
        <f t="shared" si="96"/>
        <v>83149.227545180998</v>
      </c>
      <c r="CD109" s="46">
        <f t="shared" si="96"/>
        <v>95185.296485180996</v>
      </c>
    </row>
    <row r="110" spans="1:82" s="53" customFormat="1" ht="15" customHeight="1" x14ac:dyDescent="0.35">
      <c r="A110" s="39">
        <v>107</v>
      </c>
      <c r="B110" s="40" t="s">
        <v>82</v>
      </c>
      <c r="C110" s="40" t="s">
        <v>198</v>
      </c>
      <c r="D110" s="41">
        <v>580.5</v>
      </c>
      <c r="E110" s="41">
        <f t="shared" si="64"/>
        <v>1857.6000000000001</v>
      </c>
      <c r="F110" s="41">
        <v>95.8</v>
      </c>
      <c r="G110" s="42" t="s">
        <v>84</v>
      </c>
      <c r="H110" s="43">
        <v>4</v>
      </c>
      <c r="I110" s="44">
        <v>14.5</v>
      </c>
      <c r="J110" s="41">
        <f t="shared" si="65"/>
        <v>1055.6999999999998</v>
      </c>
      <c r="K110" s="42" t="s">
        <v>85</v>
      </c>
      <c r="L110" s="44">
        <v>333.4</v>
      </c>
      <c r="M110" s="44">
        <v>83.4</v>
      </c>
      <c r="N110" s="41">
        <v>597.91499999999996</v>
      </c>
      <c r="O110" s="45" t="s">
        <v>86</v>
      </c>
      <c r="P110" s="45" t="s">
        <v>85</v>
      </c>
      <c r="Q110" s="45" t="s">
        <v>87</v>
      </c>
      <c r="R110" s="45" t="s">
        <v>88</v>
      </c>
      <c r="S110" s="46">
        <f t="shared" si="66"/>
        <v>212209.52416996498</v>
      </c>
      <c r="T110" s="46">
        <f t="shared" si="49"/>
        <v>114.23854660312497</v>
      </c>
      <c r="U110" s="47">
        <f t="shared" si="67"/>
        <v>155710.30361706347</v>
      </c>
      <c r="V110" s="47">
        <f t="shared" si="50"/>
        <v>56499.220552901505</v>
      </c>
      <c r="W110" s="47">
        <f t="shared" si="68"/>
        <v>159268.09257750848</v>
      </c>
      <c r="X110" s="47">
        <f t="shared" si="51"/>
        <v>52941.431592456502</v>
      </c>
      <c r="Y110" s="48">
        <f t="shared" si="69"/>
        <v>193681.09291996498</v>
      </c>
      <c r="Z110" s="47">
        <f t="shared" si="52"/>
        <v>18528.431249999994</v>
      </c>
      <c r="AA110" s="48">
        <f t="shared" si="70"/>
        <v>212209.52416996498</v>
      </c>
      <c r="AB110" s="47">
        <f t="shared" si="53"/>
        <v>0</v>
      </c>
      <c r="AC110" s="47">
        <f t="shared" si="71"/>
        <v>127969.083395358</v>
      </c>
      <c r="AD110" s="47">
        <f t="shared" si="72"/>
        <v>84240.440774606977</v>
      </c>
      <c r="AE110" s="47">
        <f t="shared" si="73"/>
        <v>45.349074491067491</v>
      </c>
      <c r="AF110" s="49">
        <f t="shared" si="74"/>
        <v>0.60303176257472646</v>
      </c>
      <c r="AG110" s="47">
        <f>IF(ISBLANK($D110),"",S110*_xlfn.XLOOKUP(Q110,DATA!$B$24:$B$25,DATA!$C$24:$C$25,"error",0,1)/1000)</f>
        <v>42.643503881954459</v>
      </c>
      <c r="AH110" s="47">
        <f>IF(ISBLANK($D110),"",V110*_xlfn.XLOOKUP(Q110,DATA!$B$24:$B$25,DATA!$C$24:$C$25,"error",0,1)/1000)</f>
        <v>11.353518370105558</v>
      </c>
      <c r="AI110" s="47">
        <f>IF(ISBLANK($D110),"",X110*_xlfn.XLOOKUP(Q110,DATA!$B$24:$B$25,DATA!$C$24:$C$25,"error",0,1)/1000)</f>
        <v>10.638580678504134</v>
      </c>
      <c r="AJ110" s="47">
        <f>IF(ISBLANK($D110),"",Z110*_xlfn.XLOOKUP(Q110,DATA!$B$24:$B$25,DATA!$C$24:$C$25,"error",0,1)/1000)</f>
        <v>3.7232882596874988</v>
      </c>
      <c r="AK110" s="47">
        <f>IF(ISBLANK($D110),"",AB110*_xlfn.XLOOKUP(Q110,DATA!$B$24:$B$25,DATA!$C$24:$C$25,"error",0,1)/1000)</f>
        <v>0</v>
      </c>
      <c r="AL110" s="47">
        <f t="shared" si="54"/>
        <v>25.715387308297192</v>
      </c>
      <c r="AM110" s="47">
        <f t="shared" si="55"/>
        <v>16.928116573657267</v>
      </c>
      <c r="AN110" s="47">
        <f t="shared" si="75"/>
        <v>2.8815964868863153</v>
      </c>
      <c r="AO110" s="47">
        <f t="shared" si="76"/>
        <v>0.76720380997913307</v>
      </c>
      <c r="AP110" s="47">
        <f t="shared" si="77"/>
        <v>0.71889253738379943</v>
      </c>
      <c r="AQ110" s="47">
        <f t="shared" si="78"/>
        <v>0.25159786115326177</v>
      </c>
      <c r="AR110" s="47">
        <f t="shared" si="79"/>
        <v>0</v>
      </c>
      <c r="AS110" s="47">
        <f t="shared" si="80"/>
        <v>1.7376942085161944</v>
      </c>
      <c r="AT110" s="47">
        <f t="shared" si="81"/>
        <v>1.1439022783701209</v>
      </c>
      <c r="AU110" s="47">
        <f t="shared" si="82"/>
        <v>0.1567197651641502</v>
      </c>
      <c r="AV110" s="47">
        <f t="shared" si="83"/>
        <v>4.1725481510039963E-2</v>
      </c>
      <c r="AW110" s="47">
        <f t="shared" si="84"/>
        <v>3.9098003537194746E-2</v>
      </c>
      <c r="AX110" s="47">
        <f t="shared" si="85"/>
        <v>1.3683511170000001E-2</v>
      </c>
      <c r="AY110" s="47">
        <f t="shared" si="86"/>
        <v>0</v>
      </c>
      <c r="AZ110" s="47">
        <f t="shared" si="87"/>
        <v>9.4506996217234712E-2</v>
      </c>
      <c r="BA110" s="47">
        <f t="shared" si="88"/>
        <v>6.2212768946915492E-2</v>
      </c>
      <c r="BB110" s="23">
        <f>IF(V110&gt;0,J110*DATA!$C$4,0)</f>
        <v>68620.499999999985</v>
      </c>
      <c r="BC110" s="23">
        <f>IF(X110&gt;0,N110*_xlfn.XLOOKUP(Budapest!O110,DATA!$B$5:$B$6,DATA!$C$5:$C$6,"error",0,1),0)</f>
        <v>28699.919999999998</v>
      </c>
      <c r="BD110" s="23">
        <f>IF(Z110&gt;0,(L110-M110)*DATA!$C$7,"0,00 ")</f>
        <v>37499.999999999993</v>
      </c>
      <c r="BE110" s="23">
        <f>IF(G110="basement",D110*DATA!$C$8,IF(G110="ground",0,"error"))</f>
        <v>0</v>
      </c>
      <c r="BF110" s="23">
        <f t="shared" si="89"/>
        <v>134820.41999999998</v>
      </c>
      <c r="BG110" s="23">
        <v>1.48</v>
      </c>
      <c r="BH110" s="23">
        <v>2.4122375524895019</v>
      </c>
      <c r="BI110" s="23">
        <f t="shared" si="90"/>
        <v>0.56999999999999995</v>
      </c>
      <c r="BJ110" s="23">
        <v>2.33</v>
      </c>
      <c r="BK110" s="23">
        <f t="shared" si="91"/>
        <v>0.21630769230769231</v>
      </c>
      <c r="BL110" s="23">
        <f t="shared" si="92"/>
        <v>0.23928112965340181</v>
      </c>
      <c r="BM110" s="5">
        <v>1.1000000000000001</v>
      </c>
      <c r="BN110" s="5">
        <f t="shared" si="93"/>
        <v>0.56999999999999995</v>
      </c>
      <c r="BO110" s="50"/>
      <c r="BP110" s="48">
        <f t="shared" si="56"/>
        <v>8417.25</v>
      </c>
      <c r="BQ110" s="51">
        <f t="shared" si="57"/>
        <v>4</v>
      </c>
      <c r="BR110" s="47">
        <f t="shared" si="94"/>
        <v>2693.52</v>
      </c>
      <c r="BS110" s="46">
        <f t="shared" si="58"/>
        <v>14.5</v>
      </c>
      <c r="BT110" s="46">
        <f t="shared" si="95"/>
        <v>6733.8</v>
      </c>
      <c r="BU110" s="46">
        <f t="shared" si="59"/>
        <v>184.14571691249998</v>
      </c>
      <c r="BV110" s="46">
        <f t="shared" si="60"/>
        <v>135.11827804326924</v>
      </c>
      <c r="BW110" s="46">
        <f t="shared" si="61"/>
        <v>138.20556454139921</v>
      </c>
      <c r="BX110" s="46">
        <f t="shared" si="62"/>
        <v>168.06759191249998</v>
      </c>
      <c r="BY110" s="46">
        <f t="shared" si="63"/>
        <v>184.14571691249998</v>
      </c>
      <c r="BZ110" s="46">
        <f t="shared" si="96"/>
        <v>212209.52416996498</v>
      </c>
      <c r="CA110" s="46">
        <f t="shared" si="96"/>
        <v>155710.30361706347</v>
      </c>
      <c r="CB110" s="46">
        <f t="shared" si="96"/>
        <v>159268.09257750848</v>
      </c>
      <c r="CC110" s="46">
        <f t="shared" si="96"/>
        <v>193681.09291996498</v>
      </c>
      <c r="CD110" s="46">
        <f t="shared" si="96"/>
        <v>212209.52416996498</v>
      </c>
    </row>
    <row r="111" spans="1:82" s="53" customFormat="1" ht="15" customHeight="1" x14ac:dyDescent="0.35">
      <c r="A111" s="39">
        <v>108</v>
      </c>
      <c r="B111" s="40" t="s">
        <v>82</v>
      </c>
      <c r="C111" s="40" t="s">
        <v>199</v>
      </c>
      <c r="D111" s="41">
        <v>277.2</v>
      </c>
      <c r="E111" s="41">
        <f t="shared" si="64"/>
        <v>887.04</v>
      </c>
      <c r="F111" s="41">
        <v>66.599999999999994</v>
      </c>
      <c r="G111" s="42" t="s">
        <v>84</v>
      </c>
      <c r="H111" s="43">
        <v>4</v>
      </c>
      <c r="I111" s="44">
        <v>14.5</v>
      </c>
      <c r="J111" s="41">
        <f t="shared" si="65"/>
        <v>761</v>
      </c>
      <c r="K111" s="42" t="s">
        <v>97</v>
      </c>
      <c r="L111" s="44">
        <v>204.7</v>
      </c>
      <c r="M111" s="44">
        <v>40.5</v>
      </c>
      <c r="N111" s="41">
        <v>277.2</v>
      </c>
      <c r="O111" s="45" t="s">
        <v>98</v>
      </c>
      <c r="P111" s="45" t="s">
        <v>97</v>
      </c>
      <c r="Q111" s="45" t="s">
        <v>87</v>
      </c>
      <c r="R111" s="45" t="s">
        <v>88</v>
      </c>
      <c r="S111" s="46">
        <f t="shared" si="66"/>
        <v>57526.429614360008</v>
      </c>
      <c r="T111" s="46">
        <f t="shared" si="49"/>
        <v>64.852125737689406</v>
      </c>
      <c r="U111" s="47">
        <f t="shared" si="67"/>
        <v>57526.429614360008</v>
      </c>
      <c r="V111" s="47">
        <f t="shared" si="50"/>
        <v>0</v>
      </c>
      <c r="W111" s="47">
        <f t="shared" si="68"/>
        <v>56340.818211694357</v>
      </c>
      <c r="X111" s="47">
        <f t="shared" si="51"/>
        <v>1185.6114026656505</v>
      </c>
      <c r="Y111" s="48">
        <f t="shared" si="69"/>
        <v>45356.955969360002</v>
      </c>
      <c r="Z111" s="47">
        <f t="shared" si="52"/>
        <v>12169.473645000005</v>
      </c>
      <c r="AA111" s="48">
        <f t="shared" si="70"/>
        <v>57526.429614360008</v>
      </c>
      <c r="AB111" s="47">
        <f t="shared" si="53"/>
        <v>0</v>
      </c>
      <c r="AC111" s="47">
        <f t="shared" si="71"/>
        <v>13355.085047665656</v>
      </c>
      <c r="AD111" s="47">
        <f t="shared" si="72"/>
        <v>44171.344566694352</v>
      </c>
      <c r="AE111" s="47">
        <f t="shared" si="73"/>
        <v>49.796339022698362</v>
      </c>
      <c r="AF111" s="49">
        <f t="shared" si="74"/>
        <v>0.23215563936775074</v>
      </c>
      <c r="AG111" s="47">
        <f>IF(ISBLANK($D111),"",S111*_xlfn.XLOOKUP(Q111,DATA!$B$24:$B$25,DATA!$C$24:$C$25,"error",0,1)/1000)</f>
        <v>11.559936031005643</v>
      </c>
      <c r="AH111" s="47">
        <f>IF(ISBLANK($D111),"",V111*_xlfn.XLOOKUP(Q111,DATA!$B$24:$B$25,DATA!$C$24:$C$25,"error",0,1)/1000)</f>
        <v>0</v>
      </c>
      <c r="AI111" s="47">
        <f>IF(ISBLANK($D111),"",X111*_xlfn.XLOOKUP(Q111,DATA!$B$24:$B$25,DATA!$C$24:$C$25,"error",0,1)/1000)</f>
        <v>0.23824861136566247</v>
      </c>
      <c r="AJ111" s="47">
        <f>IF(ISBLANK($D111),"",Z111*_xlfn.XLOOKUP(Q111,DATA!$B$24:$B$25,DATA!$C$24:$C$25,"error",0,1)/1000)</f>
        <v>2.445455728962751</v>
      </c>
      <c r="AK111" s="47">
        <f>IF(ISBLANK($D111),"",AB111*_xlfn.XLOOKUP(Q111,DATA!$B$24:$B$25,DATA!$C$24:$C$25,"error",0,1)/1000)</f>
        <v>0</v>
      </c>
      <c r="AL111" s="47">
        <f t="shared" si="54"/>
        <v>2.6837043403284135</v>
      </c>
      <c r="AM111" s="47">
        <f t="shared" si="55"/>
        <v>8.8762316906772298</v>
      </c>
      <c r="AN111" s="47">
        <f t="shared" si="75"/>
        <v>0.78115229808010012</v>
      </c>
      <c r="AO111" s="47">
        <f t="shared" si="76"/>
        <v>0</v>
      </c>
      <c r="AP111" s="47">
        <f t="shared" si="77"/>
        <v>1.6099435998910939E-2</v>
      </c>
      <c r="AQ111" s="47">
        <f t="shared" si="78"/>
        <v>0.16524947520546246</v>
      </c>
      <c r="AR111" s="47">
        <f t="shared" si="79"/>
        <v>0</v>
      </c>
      <c r="AS111" s="47">
        <f t="shared" si="80"/>
        <v>0.18134891120437338</v>
      </c>
      <c r="AT111" s="47">
        <f t="shared" si="81"/>
        <v>0.59980338687572676</v>
      </c>
      <c r="AU111" s="47">
        <f t="shared" si="82"/>
        <v>4.2484090076342233E-2</v>
      </c>
      <c r="AV111" s="47">
        <f t="shared" si="83"/>
        <v>0</v>
      </c>
      <c r="AW111" s="47">
        <f t="shared" si="84"/>
        <v>8.7559095817433565E-4</v>
      </c>
      <c r="AX111" s="47">
        <f t="shared" si="85"/>
        <v>8.9873301364560079E-3</v>
      </c>
      <c r="AY111" s="47">
        <f t="shared" si="86"/>
        <v>0</v>
      </c>
      <c r="AZ111" s="47">
        <f t="shared" si="87"/>
        <v>9.8629210946303419E-3</v>
      </c>
      <c r="BA111" s="47">
        <f t="shared" si="88"/>
        <v>3.2621168981711891E-2</v>
      </c>
      <c r="BB111" s="23">
        <f>IF(V111&gt;0,J111*DATA!$C$4,0)</f>
        <v>0</v>
      </c>
      <c r="BC111" s="23">
        <f>IF(X111&gt;0,N111*_xlfn.XLOOKUP(Budapest!O111,DATA!$B$5:$B$6,DATA!$C$5:$C$6,"error",0,1),0)</f>
        <v>23562</v>
      </c>
      <c r="BD111" s="23">
        <f>IF(Z111&gt;0,(L111-M111)*DATA!$C$7,"0,00 ")</f>
        <v>24630</v>
      </c>
      <c r="BE111" s="23">
        <f>IF(G111="basement",D111*DATA!$C$8,IF(G111="ground",0,"error"))</f>
        <v>0</v>
      </c>
      <c r="BF111" s="23">
        <f t="shared" si="89"/>
        <v>48192</v>
      </c>
      <c r="BG111" s="23">
        <v>0.25</v>
      </c>
      <c r="BH111" s="23">
        <v>2.5037616023448952</v>
      </c>
      <c r="BI111" s="23">
        <f t="shared" si="90"/>
        <v>0.56999999999999995</v>
      </c>
      <c r="BJ111" s="23">
        <v>0.21</v>
      </c>
      <c r="BK111" s="23">
        <f t="shared" si="91"/>
        <v>0.25</v>
      </c>
      <c r="BL111" s="23">
        <f t="shared" si="92"/>
        <v>0.10900763358778627</v>
      </c>
      <c r="BM111" s="5">
        <v>1.1000000000000001</v>
      </c>
      <c r="BN111" s="5">
        <f t="shared" si="93"/>
        <v>0.56999999999999995</v>
      </c>
      <c r="BO111" s="50"/>
      <c r="BP111" s="48">
        <f t="shared" si="56"/>
        <v>4019.3999999999996</v>
      </c>
      <c r="BQ111" s="51">
        <f t="shared" si="57"/>
        <v>4</v>
      </c>
      <c r="BR111" s="47">
        <f t="shared" si="94"/>
        <v>1286.2079999999999</v>
      </c>
      <c r="BS111" s="46">
        <f t="shared" si="58"/>
        <v>14.5</v>
      </c>
      <c r="BT111" s="46">
        <f t="shared" si="95"/>
        <v>3215.52</v>
      </c>
      <c r="BU111" s="46">
        <f t="shared" si="59"/>
        <v>49.9188039</v>
      </c>
      <c r="BV111" s="46">
        <f t="shared" si="60"/>
        <v>49.9188039</v>
      </c>
      <c r="BW111" s="46">
        <f t="shared" si="61"/>
        <v>48.889984564122138</v>
      </c>
      <c r="BX111" s="46">
        <f t="shared" si="62"/>
        <v>39.358691399999998</v>
      </c>
      <c r="BY111" s="46">
        <f t="shared" si="63"/>
        <v>49.9188039</v>
      </c>
      <c r="BZ111" s="46">
        <f t="shared" si="96"/>
        <v>57526.429614360008</v>
      </c>
      <c r="CA111" s="46">
        <f t="shared" si="96"/>
        <v>57526.429614360008</v>
      </c>
      <c r="CB111" s="46">
        <f t="shared" si="96"/>
        <v>56340.818211694357</v>
      </c>
      <c r="CC111" s="46">
        <f t="shared" si="96"/>
        <v>45356.955969360002</v>
      </c>
      <c r="CD111" s="46">
        <f t="shared" si="96"/>
        <v>57526.429614360008</v>
      </c>
    </row>
    <row r="112" spans="1:82" s="54" customFormat="1" ht="15" customHeight="1" x14ac:dyDescent="0.35">
      <c r="A112" s="39">
        <v>109</v>
      </c>
      <c r="B112" s="40" t="s">
        <v>82</v>
      </c>
      <c r="C112" s="40" t="s">
        <v>200</v>
      </c>
      <c r="D112" s="41">
        <v>266</v>
      </c>
      <c r="E112" s="41">
        <f t="shared" si="64"/>
        <v>1276.8000000000002</v>
      </c>
      <c r="F112" s="41">
        <v>65.400000000000006</v>
      </c>
      <c r="G112" s="42" t="s">
        <v>84</v>
      </c>
      <c r="H112" s="43">
        <v>6</v>
      </c>
      <c r="I112" s="44">
        <v>19.5</v>
      </c>
      <c r="J112" s="41">
        <f t="shared" si="65"/>
        <v>1045.8000000000002</v>
      </c>
      <c r="K112" s="42" t="s">
        <v>97</v>
      </c>
      <c r="L112" s="44">
        <v>229.5</v>
      </c>
      <c r="M112" s="44">
        <v>229.5</v>
      </c>
      <c r="N112" s="41">
        <v>266</v>
      </c>
      <c r="O112" s="45" t="s">
        <v>98</v>
      </c>
      <c r="P112" s="45" t="s">
        <v>97</v>
      </c>
      <c r="Q112" s="45" t="s">
        <v>94</v>
      </c>
      <c r="R112" s="45" t="s">
        <v>88</v>
      </c>
      <c r="S112" s="46">
        <f t="shared" si="66"/>
        <v>55701.504070800016</v>
      </c>
      <c r="T112" s="46">
        <f t="shared" si="49"/>
        <v>43.625864717105273</v>
      </c>
      <c r="U112" s="47">
        <f t="shared" si="67"/>
        <v>55701.504070800016</v>
      </c>
      <c r="V112" s="47">
        <f t="shared" si="50"/>
        <v>0</v>
      </c>
      <c r="W112" s="47">
        <f t="shared" si="68"/>
        <v>54563.796159151163</v>
      </c>
      <c r="X112" s="47">
        <f t="shared" si="51"/>
        <v>1137.707911648853</v>
      </c>
      <c r="Y112" s="48">
        <f t="shared" si="69"/>
        <v>55701.504070800016</v>
      </c>
      <c r="Z112" s="47">
        <f t="shared" si="52"/>
        <v>0</v>
      </c>
      <c r="AA112" s="48">
        <f t="shared" si="70"/>
        <v>55701.504070800016</v>
      </c>
      <c r="AB112" s="47">
        <f t="shared" si="53"/>
        <v>0</v>
      </c>
      <c r="AC112" s="47">
        <f t="shared" si="71"/>
        <v>1137.707911648853</v>
      </c>
      <c r="AD112" s="47">
        <f t="shared" si="72"/>
        <v>54563.796159151163</v>
      </c>
      <c r="AE112" s="47">
        <f t="shared" si="73"/>
        <v>42.73480275622741</v>
      </c>
      <c r="AF112" s="49">
        <f t="shared" si="74"/>
        <v>2.0425084216806E-2</v>
      </c>
      <c r="AG112" s="47">
        <f>IF(ISBLANK($D112),"",S112*_xlfn.XLOOKUP(Q112,DATA!$B$24:$B$25,DATA!$C$24:$C$25,"error",0,1)/1000)</f>
        <v>22.184795041318232</v>
      </c>
      <c r="AH112" s="47">
        <f>IF(ISBLANK($D112),"",V112*_xlfn.XLOOKUP(Q112,DATA!$B$24:$B$25,DATA!$C$24:$C$25,"error",0,1)/1000)</f>
        <v>0</v>
      </c>
      <c r="AI112" s="47">
        <f>IF(ISBLANK($D112),"",X112*_xlfn.XLOOKUP(Q112,DATA!$B$24:$B$25,DATA!$C$24:$C$25,"error",0,1)/1000)</f>
        <v>0.45312630705150519</v>
      </c>
      <c r="AJ112" s="47">
        <f>IF(ISBLANK($D112),"",Z112*_xlfn.XLOOKUP(Q112,DATA!$B$24:$B$25,DATA!$C$24:$C$25,"error",0,1)/1000)</f>
        <v>0</v>
      </c>
      <c r="AK112" s="47">
        <f>IF(ISBLANK($D112),"",AB112*_xlfn.XLOOKUP(Q112,DATA!$B$24:$B$25,DATA!$C$24:$C$25,"error",0,1)/1000)</f>
        <v>0</v>
      </c>
      <c r="AL112" s="47">
        <f t="shared" si="54"/>
        <v>0.45312630705150519</v>
      </c>
      <c r="AM112" s="47">
        <f t="shared" si="55"/>
        <v>21.731668734266727</v>
      </c>
      <c r="AN112" s="47">
        <f t="shared" si="75"/>
        <v>0.75637160524493907</v>
      </c>
      <c r="AO112" s="47">
        <f t="shared" si="76"/>
        <v>0</v>
      </c>
      <c r="AP112" s="47">
        <f t="shared" si="77"/>
        <v>1.544895373632863E-2</v>
      </c>
      <c r="AQ112" s="47">
        <f t="shared" si="78"/>
        <v>0</v>
      </c>
      <c r="AR112" s="47">
        <f t="shared" si="79"/>
        <v>0</v>
      </c>
      <c r="AS112" s="47">
        <f t="shared" si="80"/>
        <v>1.544895373632863E-2</v>
      </c>
      <c r="AT112" s="47">
        <f t="shared" si="81"/>
        <v>0.74092265150861047</v>
      </c>
      <c r="AU112" s="47">
        <f t="shared" si="82"/>
        <v>4.1136356492058268E-2</v>
      </c>
      <c r="AV112" s="47">
        <f t="shared" si="83"/>
        <v>0</v>
      </c>
      <c r="AW112" s="47">
        <f t="shared" si="84"/>
        <v>8.4021354572284465E-4</v>
      </c>
      <c r="AX112" s="47">
        <f t="shared" si="85"/>
        <v>0</v>
      </c>
      <c r="AY112" s="47">
        <f t="shared" si="86"/>
        <v>0</v>
      </c>
      <c r="AZ112" s="47">
        <f t="shared" si="87"/>
        <v>8.4021354572284465E-4</v>
      </c>
      <c r="BA112" s="47">
        <f t="shared" si="88"/>
        <v>4.0296142946335427E-2</v>
      </c>
      <c r="BB112" s="23">
        <f>IF(V112&gt;0,J112*DATA!$C$4,0)</f>
        <v>0</v>
      </c>
      <c r="BC112" s="23">
        <f>IF(X112&gt;0,N112*_xlfn.XLOOKUP(Budapest!O112,DATA!$B$5:$B$6,DATA!$C$5:$C$6,"error",0,1),0)</f>
        <v>22610</v>
      </c>
      <c r="BD112" s="23" t="str">
        <f>IF(Z112&gt;0,(L112-M112)*DATA!$C$7,"0,00 ")</f>
        <v xml:space="preserve">0,00 </v>
      </c>
      <c r="BE112" s="23">
        <f>IF(G112="basement",D112*DATA!$C$8,IF(G112="ground",0,"error"))</f>
        <v>0</v>
      </c>
      <c r="BF112" s="23">
        <f t="shared" si="89"/>
        <v>22610</v>
      </c>
      <c r="BG112" s="23">
        <v>0.25</v>
      </c>
      <c r="BH112" s="23">
        <v>1.1000000000000001</v>
      </c>
      <c r="BI112" s="23">
        <f t="shared" si="90"/>
        <v>0.56999999999999995</v>
      </c>
      <c r="BJ112" s="23">
        <v>0.21</v>
      </c>
      <c r="BK112" s="23">
        <f t="shared" si="91"/>
        <v>0.25</v>
      </c>
      <c r="BL112" s="23">
        <f t="shared" si="92"/>
        <v>0.10900763358778627</v>
      </c>
      <c r="BM112" s="5">
        <v>1.1000000000000001</v>
      </c>
      <c r="BN112" s="5">
        <f t="shared" si="93"/>
        <v>0.56999999999999995</v>
      </c>
      <c r="BO112" s="50"/>
      <c r="BP112" s="48">
        <f t="shared" si="56"/>
        <v>5187</v>
      </c>
      <c r="BQ112" s="51">
        <f t="shared" si="57"/>
        <v>6</v>
      </c>
      <c r="BR112" s="47">
        <f t="shared" si="94"/>
        <v>1659.8400000000001</v>
      </c>
      <c r="BS112" s="46">
        <f t="shared" si="58"/>
        <v>19.5</v>
      </c>
      <c r="BT112" s="46">
        <f t="shared" si="95"/>
        <v>4149.6000000000004</v>
      </c>
      <c r="BU112" s="46">
        <f t="shared" si="59"/>
        <v>48.335217000000007</v>
      </c>
      <c r="BV112" s="46">
        <f t="shared" si="60"/>
        <v>48.335217000000007</v>
      </c>
      <c r="BW112" s="46">
        <f t="shared" si="61"/>
        <v>47.347966122137414</v>
      </c>
      <c r="BX112" s="46">
        <f t="shared" si="62"/>
        <v>48.335217000000007</v>
      </c>
      <c r="BY112" s="46">
        <f t="shared" si="63"/>
        <v>48.335217000000007</v>
      </c>
      <c r="BZ112" s="46">
        <f t="shared" si="96"/>
        <v>55701.504070800016</v>
      </c>
      <c r="CA112" s="46">
        <f t="shared" si="96"/>
        <v>55701.504070800016</v>
      </c>
      <c r="CB112" s="46">
        <f t="shared" si="96"/>
        <v>54563.796159151163</v>
      </c>
      <c r="CC112" s="46">
        <f t="shared" si="96"/>
        <v>55701.504070800016</v>
      </c>
      <c r="CD112" s="46">
        <f t="shared" si="96"/>
        <v>55701.504070800016</v>
      </c>
    </row>
    <row r="113" spans="1:82" s="54" customFormat="1" ht="15" customHeight="1" x14ac:dyDescent="0.35">
      <c r="A113" s="39">
        <v>110</v>
      </c>
      <c r="B113" s="40" t="s">
        <v>82</v>
      </c>
      <c r="C113" s="40" t="s">
        <v>201</v>
      </c>
      <c r="D113" s="41">
        <v>288.89999999999998</v>
      </c>
      <c r="E113" s="41">
        <f t="shared" si="64"/>
        <v>1617.8400000000001</v>
      </c>
      <c r="F113" s="41">
        <v>68</v>
      </c>
      <c r="G113" s="42" t="s">
        <v>84</v>
      </c>
      <c r="H113" s="43">
        <v>7</v>
      </c>
      <c r="I113" s="44">
        <v>23.25</v>
      </c>
      <c r="J113" s="41">
        <f t="shared" si="65"/>
        <v>1312.2</v>
      </c>
      <c r="K113" s="42" t="s">
        <v>85</v>
      </c>
      <c r="L113" s="44">
        <v>268.8</v>
      </c>
      <c r="M113" s="44">
        <v>268.8</v>
      </c>
      <c r="N113" s="41">
        <v>297.56700000000001</v>
      </c>
      <c r="O113" s="45" t="s">
        <v>86</v>
      </c>
      <c r="P113" s="45" t="s">
        <v>85</v>
      </c>
      <c r="Q113" s="45" t="s">
        <v>94</v>
      </c>
      <c r="R113" s="45" t="s">
        <v>88</v>
      </c>
      <c r="S113" s="46">
        <f t="shared" si="66"/>
        <v>164365.30505549704</v>
      </c>
      <c r="T113" s="46">
        <f t="shared" si="49"/>
        <v>101.59552554980532</v>
      </c>
      <c r="U113" s="47">
        <f t="shared" si="67"/>
        <v>94138.652398949329</v>
      </c>
      <c r="V113" s="47">
        <f t="shared" si="50"/>
        <v>70226.652656547711</v>
      </c>
      <c r="W113" s="47">
        <f t="shared" si="68"/>
        <v>138017.70886762335</v>
      </c>
      <c r="X113" s="47">
        <f t="shared" si="51"/>
        <v>26347.596187873685</v>
      </c>
      <c r="Y113" s="48">
        <f t="shared" si="69"/>
        <v>164365.30505549704</v>
      </c>
      <c r="Z113" s="47">
        <f t="shared" si="52"/>
        <v>0</v>
      </c>
      <c r="AA113" s="48">
        <f t="shared" si="70"/>
        <v>164365.30505549704</v>
      </c>
      <c r="AB113" s="47">
        <f t="shared" si="53"/>
        <v>0</v>
      </c>
      <c r="AC113" s="47">
        <f t="shared" si="71"/>
        <v>96574.248844421396</v>
      </c>
      <c r="AD113" s="47">
        <f t="shared" si="72"/>
        <v>67791.056211075644</v>
      </c>
      <c r="AE113" s="47">
        <f t="shared" si="73"/>
        <v>41.902200595284846</v>
      </c>
      <c r="AF113" s="49">
        <f t="shared" si="74"/>
        <v>0.58755860193131171</v>
      </c>
      <c r="AG113" s="47">
        <f>IF(ISBLANK($D113),"",S113*_xlfn.XLOOKUP(Q113,DATA!$B$24:$B$25,DATA!$C$24:$C$25,"error",0,1)/1000)</f>
        <v>65.463413697503356</v>
      </c>
      <c r="AH113" s="47">
        <f>IF(ISBLANK($D113),"",V113*_xlfn.XLOOKUP(Q113,DATA!$B$24:$B$25,DATA!$C$24:$C$25,"error",0,1)/1000)</f>
        <v>27.969871220049821</v>
      </c>
      <c r="AI113" s="47">
        <f>IF(ISBLANK($D113),"",X113*_xlfn.XLOOKUP(Q113,DATA!$B$24:$B$25,DATA!$C$24:$C$25,"error",0,1)/1000)</f>
        <v>10.493720609706331</v>
      </c>
      <c r="AJ113" s="47">
        <f>IF(ISBLANK($D113),"",Z113*_xlfn.XLOOKUP(Q113,DATA!$B$24:$B$25,DATA!$C$24:$C$25,"error",0,1)/1000)</f>
        <v>0</v>
      </c>
      <c r="AK113" s="47">
        <f>IF(ISBLANK($D113),"",AB113*_xlfn.XLOOKUP(Q113,DATA!$B$24:$B$25,DATA!$C$24:$C$25,"error",0,1)/1000)</f>
        <v>0</v>
      </c>
      <c r="AL113" s="47">
        <f t="shared" si="54"/>
        <v>38.463591829756155</v>
      </c>
      <c r="AM113" s="47">
        <f t="shared" si="55"/>
        <v>26.999821867747201</v>
      </c>
      <c r="AN113" s="47">
        <f t="shared" si="75"/>
        <v>2.2319190784037088</v>
      </c>
      <c r="AO113" s="47">
        <f t="shared" si="76"/>
        <v>0.95360882774900002</v>
      </c>
      <c r="AP113" s="47">
        <f t="shared" si="77"/>
        <v>0.35777442558170458</v>
      </c>
      <c r="AQ113" s="47">
        <f t="shared" si="78"/>
        <v>0</v>
      </c>
      <c r="AR113" s="47">
        <f t="shared" si="79"/>
        <v>0</v>
      </c>
      <c r="AS113" s="47">
        <f t="shared" si="80"/>
        <v>1.3113832533307046</v>
      </c>
      <c r="AT113" s="47">
        <f t="shared" si="81"/>
        <v>0.92053582507300424</v>
      </c>
      <c r="AU113" s="47">
        <f t="shared" si="82"/>
        <v>0.12138612585927112</v>
      </c>
      <c r="AV113" s="47">
        <f t="shared" si="83"/>
        <v>5.18633862247556E-2</v>
      </c>
      <c r="AW113" s="47">
        <f t="shared" si="84"/>
        <v>1.9458076178975978E-2</v>
      </c>
      <c r="AX113" s="47">
        <f t="shared" si="85"/>
        <v>0</v>
      </c>
      <c r="AY113" s="47">
        <f t="shared" si="86"/>
        <v>0</v>
      </c>
      <c r="AZ113" s="47">
        <f t="shared" si="87"/>
        <v>7.1321462403731578E-2</v>
      </c>
      <c r="BA113" s="47">
        <f t="shared" si="88"/>
        <v>5.0064663455539546E-2</v>
      </c>
      <c r="BB113" s="23">
        <f>IF(V113&gt;0,J113*DATA!$C$4,0)</f>
        <v>85293</v>
      </c>
      <c r="BC113" s="23">
        <f>IF(X113&gt;0,N113*_xlfn.XLOOKUP(Budapest!O113,DATA!$B$5:$B$6,DATA!$C$5:$C$6,"error",0,1),0)</f>
        <v>14283.216</v>
      </c>
      <c r="BD113" s="23" t="str">
        <f>IF(Z113&gt;0,(L113-M113)*DATA!$C$7,"0,00 ")</f>
        <v xml:space="preserve">0,00 </v>
      </c>
      <c r="BE113" s="23">
        <f>IF(G113="basement",D113*DATA!$C$8,IF(G113="ground",0,"error"))</f>
        <v>0</v>
      </c>
      <c r="BF113" s="23">
        <f t="shared" si="89"/>
        <v>99576.216</v>
      </c>
      <c r="BG113" s="23">
        <v>1.48</v>
      </c>
      <c r="BH113" s="23">
        <v>1.1000000000000001</v>
      </c>
      <c r="BI113" s="23">
        <f t="shared" si="90"/>
        <v>0.56999999999999995</v>
      </c>
      <c r="BJ113" s="23">
        <v>2.33</v>
      </c>
      <c r="BK113" s="23">
        <f t="shared" si="91"/>
        <v>0.21630769230769231</v>
      </c>
      <c r="BL113" s="23">
        <f t="shared" si="92"/>
        <v>0.23928112965340181</v>
      </c>
      <c r="BM113" s="5">
        <v>1.1000000000000001</v>
      </c>
      <c r="BN113" s="5">
        <f t="shared" si="93"/>
        <v>0.56999999999999995</v>
      </c>
      <c r="BO113" s="50"/>
      <c r="BP113" s="48">
        <f t="shared" si="56"/>
        <v>6716.9249999999993</v>
      </c>
      <c r="BQ113" s="51">
        <f t="shared" si="57"/>
        <v>7</v>
      </c>
      <c r="BR113" s="47">
        <f t="shared" si="94"/>
        <v>2149.4159999999997</v>
      </c>
      <c r="BS113" s="46">
        <f t="shared" si="58"/>
        <v>23.25</v>
      </c>
      <c r="BT113" s="46">
        <f t="shared" si="95"/>
        <v>5373.54</v>
      </c>
      <c r="BU113" s="46">
        <f t="shared" si="59"/>
        <v>142.62869234250002</v>
      </c>
      <c r="BV113" s="46">
        <f t="shared" si="60"/>
        <v>81.68921589634617</v>
      </c>
      <c r="BW113" s="46">
        <f t="shared" si="61"/>
        <v>119.76545372060338</v>
      </c>
      <c r="BX113" s="46">
        <f t="shared" si="62"/>
        <v>142.62869234250002</v>
      </c>
      <c r="BY113" s="46">
        <f t="shared" si="63"/>
        <v>142.62869234250002</v>
      </c>
      <c r="BZ113" s="46">
        <f t="shared" si="96"/>
        <v>164365.30505549704</v>
      </c>
      <c r="CA113" s="46">
        <f t="shared" si="96"/>
        <v>94138.652398949329</v>
      </c>
      <c r="CB113" s="46">
        <f t="shared" si="96"/>
        <v>138017.70886762335</v>
      </c>
      <c r="CC113" s="46">
        <f t="shared" si="96"/>
        <v>164365.30505549704</v>
      </c>
      <c r="CD113" s="46">
        <f t="shared" si="96"/>
        <v>164365.30505549704</v>
      </c>
    </row>
    <row r="114" spans="1:82" s="54" customFormat="1" ht="15" customHeight="1" x14ac:dyDescent="0.35">
      <c r="A114" s="39">
        <v>111</v>
      </c>
      <c r="B114" s="40" t="s">
        <v>82</v>
      </c>
      <c r="C114" s="40" t="s">
        <v>202</v>
      </c>
      <c r="D114" s="41">
        <v>206.2</v>
      </c>
      <c r="E114" s="41">
        <f t="shared" si="64"/>
        <v>329.92</v>
      </c>
      <c r="F114" s="41">
        <v>57.6</v>
      </c>
      <c r="G114" s="42" t="s">
        <v>90</v>
      </c>
      <c r="H114" s="43">
        <v>2</v>
      </c>
      <c r="I114" s="44">
        <v>8.5</v>
      </c>
      <c r="J114" s="41">
        <f t="shared" si="65"/>
        <v>406.40000000000003</v>
      </c>
      <c r="K114" s="42" t="s">
        <v>85</v>
      </c>
      <c r="L114" s="44">
        <v>83.2</v>
      </c>
      <c r="M114" s="44">
        <v>41.6</v>
      </c>
      <c r="N114" s="41">
        <v>212.386</v>
      </c>
      <c r="O114" s="45" t="s">
        <v>86</v>
      </c>
      <c r="P114" s="45" t="s">
        <v>85</v>
      </c>
      <c r="Q114" s="45" t="s">
        <v>87</v>
      </c>
      <c r="R114" s="45" t="s">
        <v>88</v>
      </c>
      <c r="S114" s="46">
        <f t="shared" si="66"/>
        <v>66128.419403326014</v>
      </c>
      <c r="T114" s="46">
        <f t="shared" si="49"/>
        <v>200.43774067448476</v>
      </c>
      <c r="U114" s="47">
        <f t="shared" si="67"/>
        <v>44378.601052753693</v>
      </c>
      <c r="V114" s="47">
        <f t="shared" si="50"/>
        <v>21749.818350572321</v>
      </c>
      <c r="W114" s="47">
        <f t="shared" si="68"/>
        <v>47323.039223542139</v>
      </c>
      <c r="X114" s="47">
        <f t="shared" si="51"/>
        <v>18805.380179783875</v>
      </c>
      <c r="Y114" s="48">
        <f t="shared" si="69"/>
        <v>63045.288443326011</v>
      </c>
      <c r="Z114" s="47">
        <f t="shared" si="52"/>
        <v>3083.1309600000022</v>
      </c>
      <c r="AA114" s="48">
        <f t="shared" si="70"/>
        <v>64224.966628152099</v>
      </c>
      <c r="AB114" s="47">
        <f t="shared" si="53"/>
        <v>1903.4527751739151</v>
      </c>
      <c r="AC114" s="47">
        <f t="shared" si="71"/>
        <v>45541.782265530113</v>
      </c>
      <c r="AD114" s="47">
        <f t="shared" si="72"/>
        <v>20586.6371377959</v>
      </c>
      <c r="AE114" s="47">
        <f t="shared" si="73"/>
        <v>62.398875902630635</v>
      </c>
      <c r="AF114" s="49">
        <f t="shared" si="74"/>
        <v>0.68868699231664277</v>
      </c>
      <c r="AG114" s="47">
        <f>IF(ISBLANK($D114),"",S114*_xlfn.XLOOKUP(Q114,DATA!$B$24:$B$25,DATA!$C$24:$C$25,"error",0,1)/1000)</f>
        <v>13.288505879098363</v>
      </c>
      <c r="AH114" s="47">
        <f>IF(ISBLANK($D114),"",V114*_xlfn.XLOOKUP(Q114,DATA!$B$24:$B$25,DATA!$C$24:$C$25,"error",0,1)/1000)</f>
        <v>4.3706259975475081</v>
      </c>
      <c r="AI114" s="47">
        <f>IF(ISBLANK($D114),"",X114*_xlfn.XLOOKUP(Q114,DATA!$B$24:$B$25,DATA!$C$24:$C$25,"error",0,1)/1000)</f>
        <v>3.7789411471275693</v>
      </c>
      <c r="AJ114" s="47">
        <f>IF(ISBLANK($D114),"",Z114*_xlfn.XLOOKUP(Q114,DATA!$B$24:$B$25,DATA!$C$24:$C$25,"error",0,1)/1000)</f>
        <v>0.61955516641200037</v>
      </c>
      <c r="AK114" s="47">
        <f>IF(ISBLANK($D114),"",AB114*_xlfn.XLOOKUP(Q114,DATA!$B$24:$B$25,DATA!$C$24:$C$25,"error",0,1)/1000)</f>
        <v>0.3824988351711982</v>
      </c>
      <c r="AL114" s="47">
        <f t="shared" si="54"/>
        <v>9.1516211462582771</v>
      </c>
      <c r="AM114" s="47">
        <f t="shared" si="55"/>
        <v>4.1368847328400857</v>
      </c>
      <c r="AN114" s="47">
        <f t="shared" si="75"/>
        <v>0.89795885354960558</v>
      </c>
      <c r="AO114" s="47">
        <f t="shared" si="76"/>
        <v>0.29534112756987785</v>
      </c>
      <c r="AP114" s="47">
        <f t="shared" si="77"/>
        <v>0.25535855505347038</v>
      </c>
      <c r="AQ114" s="47">
        <f t="shared" si="78"/>
        <v>4.1865884095902806E-2</v>
      </c>
      <c r="AR114" s="47">
        <f t="shared" si="79"/>
        <v>2.5847015355927538E-2</v>
      </c>
      <c r="AS114" s="47">
        <f t="shared" si="80"/>
        <v>0.61841258207517857</v>
      </c>
      <c r="AT114" s="47">
        <f t="shared" si="81"/>
        <v>0.27954627147442701</v>
      </c>
      <c r="AU114" s="47">
        <f t="shared" si="82"/>
        <v>4.8836782421062042E-2</v>
      </c>
      <c r="AV114" s="47">
        <f t="shared" si="83"/>
        <v>1.6062551563588389E-2</v>
      </c>
      <c r="AW114" s="47">
        <f t="shared" si="84"/>
        <v>1.388804191105868E-2</v>
      </c>
      <c r="AX114" s="47">
        <f t="shared" si="85"/>
        <v>2.2769362586880027E-3</v>
      </c>
      <c r="AY114" s="47">
        <f t="shared" si="86"/>
        <v>1.4057270666484394E-3</v>
      </c>
      <c r="AZ114" s="47">
        <f t="shared" si="87"/>
        <v>3.3633256799983503E-2</v>
      </c>
      <c r="BA114" s="47">
        <f t="shared" si="88"/>
        <v>1.5203525621078538E-2</v>
      </c>
      <c r="BB114" s="23">
        <f>IF(V114&gt;0,J114*DATA!$C$4,0)</f>
        <v>26416.000000000004</v>
      </c>
      <c r="BC114" s="23">
        <f>IF(X114&gt;0,N114*_xlfn.XLOOKUP(Budapest!O114,DATA!$B$5:$B$6,DATA!$C$5:$C$6,"error",0,1),0)</f>
        <v>10194.528</v>
      </c>
      <c r="BD114" s="23">
        <f>IF(Z114&gt;0,(L114-M114)*DATA!$C$7,"0,00 ")</f>
        <v>6240</v>
      </c>
      <c r="BE114" s="23">
        <f>IF(G114="basement",D114*DATA!$C$8,IF(G114="ground",0,"error"))</f>
        <v>8248</v>
      </c>
      <c r="BF114" s="23">
        <f t="shared" si="89"/>
        <v>51098.528000000006</v>
      </c>
      <c r="BG114" s="23">
        <v>1.48</v>
      </c>
      <c r="BH114" s="23">
        <v>1.9749999999999999</v>
      </c>
      <c r="BI114" s="23">
        <f t="shared" si="90"/>
        <v>0.85</v>
      </c>
      <c r="BJ114" s="23">
        <v>2.33</v>
      </c>
      <c r="BK114" s="23">
        <f t="shared" si="91"/>
        <v>0.21630769230769231</v>
      </c>
      <c r="BL114" s="23">
        <f t="shared" si="92"/>
        <v>0.23928112965340181</v>
      </c>
      <c r="BM114" s="5">
        <v>1.1000000000000001</v>
      </c>
      <c r="BN114" s="5">
        <f t="shared" si="93"/>
        <v>0.40124223602484466</v>
      </c>
      <c r="BO114" s="50"/>
      <c r="BP114" s="48">
        <f t="shared" si="56"/>
        <v>1752.6999999999998</v>
      </c>
      <c r="BQ114" s="51">
        <f t="shared" si="57"/>
        <v>2</v>
      </c>
      <c r="BR114" s="47">
        <f t="shared" si="94"/>
        <v>560.86399999999992</v>
      </c>
      <c r="BS114" s="46">
        <f t="shared" si="58"/>
        <v>8.5</v>
      </c>
      <c r="BT114" s="46">
        <f t="shared" si="95"/>
        <v>1332.0519999999999</v>
      </c>
      <c r="BU114" s="46">
        <f t="shared" si="59"/>
        <v>57.383217115000008</v>
      </c>
      <c r="BV114" s="46">
        <f t="shared" si="60"/>
        <v>38.509719761153846</v>
      </c>
      <c r="BW114" s="46">
        <f t="shared" si="61"/>
        <v>41.064768503594358</v>
      </c>
      <c r="BX114" s="46">
        <f t="shared" si="62"/>
        <v>54.707817115000005</v>
      </c>
      <c r="BY114" s="46">
        <f t="shared" si="63"/>
        <v>55.731487875869568</v>
      </c>
      <c r="BZ114" s="46">
        <f t="shared" si="96"/>
        <v>66128.419403326014</v>
      </c>
      <c r="CA114" s="46">
        <f t="shared" si="96"/>
        <v>44378.601052753693</v>
      </c>
      <c r="CB114" s="46">
        <f t="shared" si="96"/>
        <v>47323.039223542139</v>
      </c>
      <c r="CC114" s="46">
        <f t="shared" si="96"/>
        <v>63045.288443326011</v>
      </c>
      <c r="CD114" s="46">
        <f t="shared" si="96"/>
        <v>64224.966628152099</v>
      </c>
    </row>
    <row r="115" spans="1:82" s="54" customFormat="1" ht="15" customHeight="1" x14ac:dyDescent="0.35">
      <c r="A115" s="39">
        <v>112</v>
      </c>
      <c r="B115" s="40" t="s">
        <v>82</v>
      </c>
      <c r="C115" s="40" t="s">
        <v>203</v>
      </c>
      <c r="D115" s="41">
        <v>782.5</v>
      </c>
      <c r="E115" s="41">
        <f t="shared" si="64"/>
        <v>5008</v>
      </c>
      <c r="F115" s="41">
        <v>112.6</v>
      </c>
      <c r="G115" s="42" t="s">
        <v>84</v>
      </c>
      <c r="H115" s="43">
        <v>8</v>
      </c>
      <c r="I115" s="44">
        <v>25.5</v>
      </c>
      <c r="J115" s="41">
        <f t="shared" si="65"/>
        <v>2354.5</v>
      </c>
      <c r="K115" s="42" t="s">
        <v>97</v>
      </c>
      <c r="L115" s="44">
        <v>516.79999999999995</v>
      </c>
      <c r="M115" s="44">
        <v>247.2</v>
      </c>
      <c r="N115" s="41">
        <v>782.5</v>
      </c>
      <c r="O115" s="45" t="s">
        <v>98</v>
      </c>
      <c r="P115" s="45" t="s">
        <v>97</v>
      </c>
      <c r="Q115" s="45" t="s">
        <v>94</v>
      </c>
      <c r="R115" s="45" t="s">
        <v>88</v>
      </c>
      <c r="S115" s="46">
        <f t="shared" si="66"/>
        <v>194574.21079950003</v>
      </c>
      <c r="T115" s="46">
        <f t="shared" si="49"/>
        <v>38.852677875299527</v>
      </c>
      <c r="U115" s="47">
        <f t="shared" si="67"/>
        <v>194574.21079950003</v>
      </c>
      <c r="V115" s="47">
        <f t="shared" si="50"/>
        <v>0</v>
      </c>
      <c r="W115" s="47">
        <f t="shared" si="68"/>
        <v>191227.38207444275</v>
      </c>
      <c r="X115" s="47">
        <f t="shared" si="51"/>
        <v>3346.8287250572757</v>
      </c>
      <c r="Y115" s="48">
        <f t="shared" si="69"/>
        <v>174593.15053950003</v>
      </c>
      <c r="Z115" s="47">
        <f t="shared" si="52"/>
        <v>19981.060259999998</v>
      </c>
      <c r="AA115" s="48">
        <f t="shared" si="70"/>
        <v>194574.21079950003</v>
      </c>
      <c r="AB115" s="47">
        <f t="shared" si="53"/>
        <v>0</v>
      </c>
      <c r="AC115" s="47">
        <f t="shared" si="71"/>
        <v>23327.888985057274</v>
      </c>
      <c r="AD115" s="47">
        <f t="shared" si="72"/>
        <v>171246.32181444275</v>
      </c>
      <c r="AE115" s="47">
        <f t="shared" si="73"/>
        <v>34.19455307796381</v>
      </c>
      <c r="AF115" s="49">
        <f t="shared" si="74"/>
        <v>0.11989198819927693</v>
      </c>
      <c r="AG115" s="47">
        <f>IF(ISBLANK($D115),"",S115*_xlfn.XLOOKUP(Q115,DATA!$B$24:$B$25,DATA!$C$24:$C$25,"error",0,1)/1000)</f>
        <v>77.495016677224882</v>
      </c>
      <c r="AH115" s="47">
        <f>IF(ISBLANK($D115),"",V115*_xlfn.XLOOKUP(Q115,DATA!$B$24:$B$25,DATA!$C$24:$C$25,"error",0,1)/1000)</f>
        <v>0</v>
      </c>
      <c r="AI115" s="47">
        <f>IF(ISBLANK($D115),"",X115*_xlfn.XLOOKUP(Q115,DATA!$B$24:$B$25,DATA!$C$24:$C$25,"error",0,1)/1000)</f>
        <v>1.3329749446158119</v>
      </c>
      <c r="AJ115" s="47">
        <f>IF(ISBLANK($D115),"",Z115*_xlfn.XLOOKUP(Q115,DATA!$B$24:$B$25,DATA!$C$24:$C$25,"error",0,1)/1000)</f>
        <v>7.9580566803527999</v>
      </c>
      <c r="AK115" s="47">
        <f>IF(ISBLANK($D115),"",AB115*_xlfn.XLOOKUP(Q115,DATA!$B$24:$B$25,DATA!$C$24:$C$25,"error",0,1)/1000)</f>
        <v>0</v>
      </c>
      <c r="AL115" s="47">
        <f t="shared" si="54"/>
        <v>9.2910316249686122</v>
      </c>
      <c r="AM115" s="47">
        <f t="shared" si="55"/>
        <v>68.203985052256272</v>
      </c>
      <c r="AN115" s="47">
        <f t="shared" si="75"/>
        <v>2.6421262875527094</v>
      </c>
      <c r="AO115" s="47">
        <f t="shared" si="76"/>
        <v>0</v>
      </c>
      <c r="AP115" s="47">
        <f t="shared" si="77"/>
        <v>4.5446640220591202E-2</v>
      </c>
      <c r="AQ115" s="47">
        <f t="shared" si="78"/>
        <v>0.27132313346767756</v>
      </c>
      <c r="AR115" s="47">
        <f t="shared" si="79"/>
        <v>0</v>
      </c>
      <c r="AS115" s="47">
        <f t="shared" si="80"/>
        <v>0.31676977368826875</v>
      </c>
      <c r="AT115" s="47">
        <f t="shared" si="81"/>
        <v>2.3253565138644405</v>
      </c>
      <c r="AU115" s="47">
        <f t="shared" si="82"/>
        <v>0.14369583430701369</v>
      </c>
      <c r="AV115" s="47">
        <f t="shared" si="83"/>
        <v>0</v>
      </c>
      <c r="AW115" s="47">
        <f t="shared" si="84"/>
        <v>2.4716808252937287E-3</v>
      </c>
      <c r="AX115" s="47">
        <f t="shared" si="85"/>
        <v>1.4756298445728004E-2</v>
      </c>
      <c r="AY115" s="47">
        <f t="shared" si="86"/>
        <v>0</v>
      </c>
      <c r="AZ115" s="47">
        <f t="shared" si="87"/>
        <v>1.7227979271021734E-2</v>
      </c>
      <c r="BA115" s="47">
        <f t="shared" si="88"/>
        <v>0.12646785503599195</v>
      </c>
      <c r="BB115" s="23">
        <f>IF(V115&gt;0,J115*DATA!$C$4,0)</f>
        <v>0</v>
      </c>
      <c r="BC115" s="23">
        <f>IF(X115&gt;0,N115*_xlfn.XLOOKUP(Budapest!O115,DATA!$B$5:$B$6,DATA!$C$5:$C$6,"error",0,1),0)</f>
        <v>66512.5</v>
      </c>
      <c r="BD115" s="23">
        <f>IF(Z115&gt;0,(L115-M115)*DATA!$C$7,"0,00 ")</f>
        <v>40439.999999999993</v>
      </c>
      <c r="BE115" s="23">
        <f>IF(G115="basement",D115*DATA!$C$8,IF(G115="ground",0,"error"))</f>
        <v>0</v>
      </c>
      <c r="BF115" s="23">
        <f t="shared" si="89"/>
        <v>106952.5</v>
      </c>
      <c r="BG115" s="23">
        <v>0.25</v>
      </c>
      <c r="BH115" s="23">
        <v>2.0129256965944275</v>
      </c>
      <c r="BI115" s="23">
        <f t="shared" si="90"/>
        <v>0.56999999999999995</v>
      </c>
      <c r="BJ115" s="23">
        <v>0.21</v>
      </c>
      <c r="BK115" s="23">
        <f t="shared" si="91"/>
        <v>0.25</v>
      </c>
      <c r="BL115" s="23">
        <f t="shared" si="92"/>
        <v>0.10900763358778627</v>
      </c>
      <c r="BM115" s="5">
        <v>1.1000000000000001</v>
      </c>
      <c r="BN115" s="5">
        <f t="shared" si="93"/>
        <v>0.56999999999999995</v>
      </c>
      <c r="BO115" s="50"/>
      <c r="BP115" s="48">
        <f t="shared" si="56"/>
        <v>19953.75</v>
      </c>
      <c r="BQ115" s="51">
        <f t="shared" si="57"/>
        <v>8</v>
      </c>
      <c r="BR115" s="47">
        <f t="shared" si="94"/>
        <v>6385.2</v>
      </c>
      <c r="BS115" s="46">
        <f t="shared" si="58"/>
        <v>25.5</v>
      </c>
      <c r="BT115" s="46">
        <f t="shared" si="95"/>
        <v>15963</v>
      </c>
      <c r="BU115" s="46">
        <f t="shared" si="59"/>
        <v>168.84259875000001</v>
      </c>
      <c r="BV115" s="46">
        <f t="shared" si="60"/>
        <v>168.84259875000001</v>
      </c>
      <c r="BW115" s="46">
        <f t="shared" si="61"/>
        <v>165.93837389312975</v>
      </c>
      <c r="BX115" s="46">
        <f t="shared" si="62"/>
        <v>151.50394875000001</v>
      </c>
      <c r="BY115" s="46">
        <f t="shared" si="63"/>
        <v>168.84259875000001</v>
      </c>
      <c r="BZ115" s="46">
        <f t="shared" si="96"/>
        <v>194574.21079950003</v>
      </c>
      <c r="CA115" s="46">
        <f t="shared" si="96"/>
        <v>194574.21079950003</v>
      </c>
      <c r="CB115" s="46">
        <f t="shared" si="96"/>
        <v>191227.38207444275</v>
      </c>
      <c r="CC115" s="46">
        <f t="shared" si="96"/>
        <v>174593.15053950003</v>
      </c>
      <c r="CD115" s="46">
        <f t="shared" si="96"/>
        <v>194574.21079950003</v>
      </c>
    </row>
    <row r="116" spans="1:82" s="54" customFormat="1" ht="15" customHeight="1" x14ac:dyDescent="0.35">
      <c r="A116" s="39">
        <v>113</v>
      </c>
      <c r="B116" s="40" t="s">
        <v>82</v>
      </c>
      <c r="C116" s="40" t="s">
        <v>204</v>
      </c>
      <c r="D116" s="41">
        <v>645.5</v>
      </c>
      <c r="E116" s="41">
        <f t="shared" si="64"/>
        <v>4131.2</v>
      </c>
      <c r="F116" s="41">
        <v>143</v>
      </c>
      <c r="G116" s="42" t="s">
        <v>84</v>
      </c>
      <c r="H116" s="43">
        <v>8</v>
      </c>
      <c r="I116" s="44">
        <v>25.5</v>
      </c>
      <c r="J116" s="41">
        <f t="shared" si="65"/>
        <v>2642.1</v>
      </c>
      <c r="K116" s="42" t="s">
        <v>97</v>
      </c>
      <c r="L116" s="44">
        <v>1004.4000000000001</v>
      </c>
      <c r="M116" s="44">
        <v>1004.4000000000001</v>
      </c>
      <c r="N116" s="41">
        <v>300.8</v>
      </c>
      <c r="O116" s="45" t="s">
        <v>86</v>
      </c>
      <c r="P116" s="45" t="s">
        <v>97</v>
      </c>
      <c r="Q116" s="45" t="s">
        <v>87</v>
      </c>
      <c r="R116" s="45" t="s">
        <v>88</v>
      </c>
      <c r="S116" s="46">
        <f t="shared" si="66"/>
        <v>175427.04187260004</v>
      </c>
      <c r="T116" s="46">
        <f t="shared" si="49"/>
        <v>42.463943133375302</v>
      </c>
      <c r="U116" s="47">
        <f t="shared" si="67"/>
        <v>175427.04187260004</v>
      </c>
      <c r="V116" s="47">
        <f t="shared" si="50"/>
        <v>0</v>
      </c>
      <c r="W116" s="47">
        <f t="shared" si="68"/>
        <v>174160.11314019456</v>
      </c>
      <c r="X116" s="47">
        <f t="shared" si="51"/>
        <v>1266.9287324054749</v>
      </c>
      <c r="Y116" s="48">
        <f t="shared" si="69"/>
        <v>175427.04187260004</v>
      </c>
      <c r="Z116" s="47">
        <f t="shared" si="52"/>
        <v>0</v>
      </c>
      <c r="AA116" s="48">
        <f t="shared" si="70"/>
        <v>175427.04187260004</v>
      </c>
      <c r="AB116" s="47">
        <f t="shared" si="53"/>
        <v>0</v>
      </c>
      <c r="AC116" s="47">
        <f t="shared" si="71"/>
        <v>1266.9287324054749</v>
      </c>
      <c r="AD116" s="47">
        <f t="shared" si="72"/>
        <v>174160.11314019456</v>
      </c>
      <c r="AE116" s="47">
        <f t="shared" si="73"/>
        <v>42.157269834477773</v>
      </c>
      <c r="AF116" s="49">
        <f t="shared" si="74"/>
        <v>7.2219694231950848E-3</v>
      </c>
      <c r="AG116" s="47">
        <f>IF(ISBLANK($D116),"",S116*_xlfn.XLOOKUP(Q116,DATA!$B$24:$B$25,DATA!$C$24:$C$25,"error",0,1)/1000)</f>
        <v>35.252064064298978</v>
      </c>
      <c r="AH116" s="47">
        <f>IF(ISBLANK($D116),"",V116*_xlfn.XLOOKUP(Q116,DATA!$B$24:$B$25,DATA!$C$24:$C$25,"error",0,1)/1000)</f>
        <v>0</v>
      </c>
      <c r="AI116" s="47">
        <f>IF(ISBLANK($D116),"",X116*_xlfn.XLOOKUP(Q116,DATA!$B$24:$B$25,DATA!$C$24:$C$25,"error",0,1)/1000)</f>
        <v>0.25458932877688017</v>
      </c>
      <c r="AJ116" s="47">
        <f>IF(ISBLANK($D116),"",Z116*_xlfn.XLOOKUP(Q116,DATA!$B$24:$B$25,DATA!$C$24:$C$25,"error",0,1)/1000)</f>
        <v>0</v>
      </c>
      <c r="AK116" s="47">
        <f>IF(ISBLANK($D116),"",AB116*_xlfn.XLOOKUP(Q116,DATA!$B$24:$B$25,DATA!$C$24:$C$25,"error",0,1)/1000)</f>
        <v>0</v>
      </c>
      <c r="AL116" s="47">
        <f t="shared" si="54"/>
        <v>0.25458932877688017</v>
      </c>
      <c r="AM116" s="47">
        <f t="shared" si="55"/>
        <v>34.997474735522097</v>
      </c>
      <c r="AN116" s="47">
        <f t="shared" si="75"/>
        <v>2.3821265776933966</v>
      </c>
      <c r="AO116" s="47">
        <f t="shared" si="76"/>
        <v>0</v>
      </c>
      <c r="AP116" s="47">
        <f t="shared" si="77"/>
        <v>1.7203645306281976E-2</v>
      </c>
      <c r="AQ116" s="47">
        <f t="shared" si="78"/>
        <v>0</v>
      </c>
      <c r="AR116" s="47">
        <f t="shared" si="79"/>
        <v>0</v>
      </c>
      <c r="AS116" s="47">
        <f t="shared" si="80"/>
        <v>1.7203645306281976E-2</v>
      </c>
      <c r="AT116" s="47">
        <f t="shared" si="81"/>
        <v>2.3649229323871146</v>
      </c>
      <c r="AU116" s="47">
        <f t="shared" si="82"/>
        <v>0.12955537652351337</v>
      </c>
      <c r="AV116" s="47">
        <f t="shared" si="83"/>
        <v>0</v>
      </c>
      <c r="AW116" s="47">
        <f t="shared" si="84"/>
        <v>9.3564496786333507E-4</v>
      </c>
      <c r="AX116" s="47">
        <f t="shared" si="85"/>
        <v>0</v>
      </c>
      <c r="AY116" s="47">
        <f t="shared" si="86"/>
        <v>0</v>
      </c>
      <c r="AZ116" s="47">
        <f t="shared" si="87"/>
        <v>9.3564496786333507E-4</v>
      </c>
      <c r="BA116" s="47">
        <f t="shared" si="88"/>
        <v>0.12861973155565004</v>
      </c>
      <c r="BB116" s="23">
        <f>IF(V116&gt;0,J116*DATA!$C$4,0)</f>
        <v>0</v>
      </c>
      <c r="BC116" s="23">
        <f>IF(X116&gt;0,N116*_xlfn.XLOOKUP(Budapest!O116,DATA!$B$5:$B$6,DATA!$C$5:$C$6,"error",0,1),0)</f>
        <v>14438.400000000001</v>
      </c>
      <c r="BD116" s="23" t="str">
        <f>IF(Z116&gt;0,(L116-M116)*DATA!$C$7,"0,00 ")</f>
        <v xml:space="preserve">0,00 </v>
      </c>
      <c r="BE116" s="23">
        <f>IF(G116="basement",D116*DATA!$C$8,IF(G116="ground",0,"error"))</f>
        <v>0</v>
      </c>
      <c r="BF116" s="23">
        <f t="shared" si="89"/>
        <v>14438.400000000001</v>
      </c>
      <c r="BG116" s="23">
        <v>0.25</v>
      </c>
      <c r="BH116" s="23">
        <v>1.1000000000000001</v>
      </c>
      <c r="BI116" s="23">
        <f t="shared" si="90"/>
        <v>0.56999999999999995</v>
      </c>
      <c r="BJ116" s="23">
        <v>0.22</v>
      </c>
      <c r="BK116" s="23">
        <f t="shared" si="91"/>
        <v>0.25</v>
      </c>
      <c r="BL116" s="23">
        <f t="shared" si="92"/>
        <v>0.12054794520547943</v>
      </c>
      <c r="BM116" s="5">
        <v>1.1000000000000001</v>
      </c>
      <c r="BN116" s="5">
        <f t="shared" si="93"/>
        <v>0.56999999999999995</v>
      </c>
      <c r="BO116" s="50"/>
      <c r="BP116" s="48">
        <f t="shared" si="56"/>
        <v>16460.25</v>
      </c>
      <c r="BQ116" s="51">
        <f t="shared" si="57"/>
        <v>8</v>
      </c>
      <c r="BR116" s="47">
        <f t="shared" si="94"/>
        <v>5267.28</v>
      </c>
      <c r="BS116" s="46">
        <f t="shared" si="58"/>
        <v>25.5</v>
      </c>
      <c r="BT116" s="46">
        <f t="shared" si="95"/>
        <v>13168.2</v>
      </c>
      <c r="BU116" s="46">
        <f t="shared" si="59"/>
        <v>152.22756150000001</v>
      </c>
      <c r="BV116" s="46">
        <f t="shared" si="60"/>
        <v>152.22756150000001</v>
      </c>
      <c r="BW116" s="46">
        <f t="shared" si="61"/>
        <v>151.12817870547948</v>
      </c>
      <c r="BX116" s="46">
        <f t="shared" si="62"/>
        <v>152.22756150000001</v>
      </c>
      <c r="BY116" s="46">
        <f t="shared" si="63"/>
        <v>152.22756150000001</v>
      </c>
      <c r="BZ116" s="46">
        <f t="shared" si="96"/>
        <v>175427.04187260004</v>
      </c>
      <c r="CA116" s="46">
        <f t="shared" si="96"/>
        <v>175427.04187260004</v>
      </c>
      <c r="CB116" s="46">
        <f t="shared" si="96"/>
        <v>174160.11314019456</v>
      </c>
      <c r="CC116" s="46">
        <f t="shared" si="96"/>
        <v>175427.04187260004</v>
      </c>
      <c r="CD116" s="46">
        <f t="shared" si="96"/>
        <v>175427.04187260004</v>
      </c>
    </row>
    <row r="117" spans="1:82" s="54" customFormat="1" ht="15" customHeight="1" x14ac:dyDescent="0.35">
      <c r="A117" s="39">
        <v>114</v>
      </c>
      <c r="B117" s="40" t="s">
        <v>82</v>
      </c>
      <c r="C117" s="40" t="s">
        <v>205</v>
      </c>
      <c r="D117" s="41">
        <v>180.2</v>
      </c>
      <c r="E117" s="41">
        <f t="shared" si="64"/>
        <v>576.64</v>
      </c>
      <c r="F117" s="41">
        <v>56.2</v>
      </c>
      <c r="G117" s="42" t="s">
        <v>84</v>
      </c>
      <c r="H117" s="43">
        <v>4</v>
      </c>
      <c r="I117" s="44">
        <v>14.5</v>
      </c>
      <c r="J117" s="41">
        <f t="shared" si="65"/>
        <v>676.40000000000009</v>
      </c>
      <c r="K117" s="42" t="s">
        <v>85</v>
      </c>
      <c r="L117" s="44">
        <v>138.5</v>
      </c>
      <c r="M117" s="44">
        <v>6.52</v>
      </c>
      <c r="N117" s="41">
        <v>185.60599999999999</v>
      </c>
      <c r="O117" s="45" t="s">
        <v>86</v>
      </c>
      <c r="P117" s="45" t="s">
        <v>85</v>
      </c>
      <c r="Q117" s="45" t="s">
        <v>87</v>
      </c>
      <c r="R117" s="45" t="s">
        <v>88</v>
      </c>
      <c r="S117" s="46">
        <f t="shared" si="66"/>
        <v>93390.552369646</v>
      </c>
      <c r="T117" s="46">
        <f t="shared" si="49"/>
        <v>161.95642405945824</v>
      </c>
      <c r="U117" s="47">
        <f t="shared" si="67"/>
        <v>57190.805488919847</v>
      </c>
      <c r="V117" s="47">
        <f t="shared" si="50"/>
        <v>36199.746880726154</v>
      </c>
      <c r="W117" s="47">
        <f t="shared" si="68"/>
        <v>76956.36464706088</v>
      </c>
      <c r="X117" s="47">
        <f t="shared" si="51"/>
        <v>16434.18772258512</v>
      </c>
      <c r="Y117" s="48">
        <f t="shared" si="69"/>
        <v>83609.022944146011</v>
      </c>
      <c r="Z117" s="47">
        <f t="shared" si="52"/>
        <v>9781.5294254999899</v>
      </c>
      <c r="AA117" s="48">
        <f t="shared" si="70"/>
        <v>93390.552369646</v>
      </c>
      <c r="AB117" s="47">
        <f t="shared" si="53"/>
        <v>0</v>
      </c>
      <c r="AC117" s="47">
        <f t="shared" si="71"/>
        <v>62415.464028811264</v>
      </c>
      <c r="AD117" s="47">
        <f t="shared" si="72"/>
        <v>30975.088340834736</v>
      </c>
      <c r="AE117" s="47">
        <f t="shared" si="73"/>
        <v>53.716510025032491</v>
      </c>
      <c r="AF117" s="49">
        <f t="shared" si="74"/>
        <v>0.66832738906786537</v>
      </c>
      <c r="AG117" s="47">
        <f>IF(ISBLANK($D117),"",S117*_xlfn.XLOOKUP(Q117,DATA!$B$24:$B$25,DATA!$C$24:$C$25,"error",0,1)/1000)</f>
        <v>18.766831498680364</v>
      </c>
      <c r="AH117" s="47">
        <f>IF(ISBLANK($D117),"",V117*_xlfn.XLOOKUP(Q117,DATA!$B$24:$B$25,DATA!$C$24:$C$25,"error",0,1)/1000)</f>
        <v>7.2743391356819203</v>
      </c>
      <c r="AI117" s="47">
        <f>IF(ISBLANK($D117),"",X117*_xlfn.XLOOKUP(Q117,DATA!$B$24:$B$25,DATA!$C$24:$C$25,"error",0,1)/1000)</f>
        <v>3.3024500228534799</v>
      </c>
      <c r="AJ117" s="47">
        <f>IF(ISBLANK($D117),"",Z117*_xlfn.XLOOKUP(Q117,DATA!$B$24:$B$25,DATA!$C$24:$C$25,"error",0,1)/1000)</f>
        <v>1.965598338054223</v>
      </c>
      <c r="AK117" s="47">
        <f>IF(ISBLANK($D117),"",AB117*_xlfn.XLOOKUP(Q117,DATA!$B$24:$B$25,DATA!$C$24:$C$25,"error",0,1)/1000)</f>
        <v>0</v>
      </c>
      <c r="AL117" s="47">
        <f t="shared" si="54"/>
        <v>12.542387496589622</v>
      </c>
      <c r="AM117" s="47">
        <f t="shared" si="55"/>
        <v>6.2244440020907419</v>
      </c>
      <c r="AN117" s="47">
        <f t="shared" si="75"/>
        <v>1.2681517885182334</v>
      </c>
      <c r="AO117" s="47">
        <f t="shared" si="76"/>
        <v>0.4915569357486842</v>
      </c>
      <c r="AP117" s="47">
        <f t="shared" si="77"/>
        <v>0.22316009515342061</v>
      </c>
      <c r="AQ117" s="47">
        <f t="shared" si="78"/>
        <v>0.13282354286002987</v>
      </c>
      <c r="AR117" s="47">
        <f t="shared" si="79"/>
        <v>0</v>
      </c>
      <c r="AS117" s="47">
        <f t="shared" si="80"/>
        <v>0.84754057376213476</v>
      </c>
      <c r="AT117" s="47">
        <f t="shared" si="81"/>
        <v>0.42061121475609864</v>
      </c>
      <c r="AU117" s="47">
        <f t="shared" si="82"/>
        <v>6.8970257075731733E-2</v>
      </c>
      <c r="AV117" s="47">
        <f t="shared" si="83"/>
        <v>2.6734030210657431E-2</v>
      </c>
      <c r="AW117" s="47">
        <f t="shared" si="84"/>
        <v>1.2136882407239438E-2</v>
      </c>
      <c r="AX117" s="47">
        <f t="shared" si="85"/>
        <v>7.2237992168663959E-3</v>
      </c>
      <c r="AY117" s="47">
        <f t="shared" si="86"/>
        <v>0</v>
      </c>
      <c r="AZ117" s="47">
        <f t="shared" si="87"/>
        <v>4.6094711834763262E-2</v>
      </c>
      <c r="BA117" s="47">
        <f t="shared" si="88"/>
        <v>2.2875545240968471E-2</v>
      </c>
      <c r="BB117" s="23">
        <f>IF(V117&gt;0,J117*DATA!$C$4,0)</f>
        <v>43966.000000000007</v>
      </c>
      <c r="BC117" s="23">
        <f>IF(X117&gt;0,N117*_xlfn.XLOOKUP(Budapest!O117,DATA!$B$5:$B$6,DATA!$C$5:$C$6,"error",0,1),0)</f>
        <v>8909.0879999999997</v>
      </c>
      <c r="BD117" s="23">
        <f>IF(Z117&gt;0,(L117-M117)*DATA!$C$7,"0,00 ")</f>
        <v>19797</v>
      </c>
      <c r="BE117" s="23">
        <f>IF(G117="basement",D117*DATA!$C$8,IF(G117="ground",0,"error"))</f>
        <v>0</v>
      </c>
      <c r="BF117" s="23">
        <f t="shared" si="89"/>
        <v>72672.088000000003</v>
      </c>
      <c r="BG117" s="23">
        <v>1.48</v>
      </c>
      <c r="BH117" s="23">
        <v>2.7676173285198558</v>
      </c>
      <c r="BI117" s="23">
        <f t="shared" si="90"/>
        <v>0.56999999999999995</v>
      </c>
      <c r="BJ117" s="23">
        <v>2.33</v>
      </c>
      <c r="BK117" s="23">
        <f t="shared" si="91"/>
        <v>0.21630769230769231</v>
      </c>
      <c r="BL117" s="23">
        <f t="shared" si="92"/>
        <v>0.23928112965340181</v>
      </c>
      <c r="BM117" s="5">
        <v>1.1000000000000001</v>
      </c>
      <c r="BN117" s="5">
        <f t="shared" si="93"/>
        <v>0.56999999999999995</v>
      </c>
      <c r="BO117" s="50"/>
      <c r="BP117" s="48">
        <f t="shared" si="56"/>
        <v>2612.8999999999996</v>
      </c>
      <c r="BQ117" s="51">
        <f t="shared" si="57"/>
        <v>4</v>
      </c>
      <c r="BR117" s="47">
        <f t="shared" si="94"/>
        <v>836.12799999999993</v>
      </c>
      <c r="BS117" s="46">
        <f t="shared" si="58"/>
        <v>14.5</v>
      </c>
      <c r="BT117" s="46">
        <f t="shared" si="95"/>
        <v>2090.3199999999997</v>
      </c>
      <c r="BU117" s="46">
        <f t="shared" si="59"/>
        <v>81.040048915</v>
      </c>
      <c r="BV117" s="46">
        <f t="shared" si="60"/>
        <v>49.627564638076919</v>
      </c>
      <c r="BW117" s="46">
        <f t="shared" si="61"/>
        <v>66.779212640629012</v>
      </c>
      <c r="BX117" s="46">
        <f t="shared" si="62"/>
        <v>72.552085165000008</v>
      </c>
      <c r="BY117" s="46">
        <f t="shared" si="63"/>
        <v>81.040048915</v>
      </c>
      <c r="BZ117" s="46">
        <f t="shared" si="96"/>
        <v>93390.552369646</v>
      </c>
      <c r="CA117" s="46">
        <f t="shared" si="96"/>
        <v>57190.805488919847</v>
      </c>
      <c r="CB117" s="46">
        <f t="shared" si="96"/>
        <v>76956.36464706088</v>
      </c>
      <c r="CC117" s="46">
        <f t="shared" si="96"/>
        <v>83609.022944146011</v>
      </c>
      <c r="CD117" s="46">
        <f t="shared" si="96"/>
        <v>93390.552369646</v>
      </c>
    </row>
    <row r="118" spans="1:82" s="54" customFormat="1" ht="15" customHeight="1" x14ac:dyDescent="0.35">
      <c r="A118" s="39">
        <v>115</v>
      </c>
      <c r="B118" s="40" t="s">
        <v>82</v>
      </c>
      <c r="C118" s="40" t="s">
        <v>206</v>
      </c>
      <c r="D118" s="41">
        <v>319.7</v>
      </c>
      <c r="E118" s="41">
        <f t="shared" si="64"/>
        <v>1278.8</v>
      </c>
      <c r="F118" s="41">
        <v>75</v>
      </c>
      <c r="G118" s="42" t="s">
        <v>84</v>
      </c>
      <c r="H118" s="43">
        <v>5</v>
      </c>
      <c r="I118" s="44">
        <v>17.5</v>
      </c>
      <c r="J118" s="41">
        <f t="shared" si="65"/>
        <v>1105.0999999999999</v>
      </c>
      <c r="K118" s="42" t="s">
        <v>85</v>
      </c>
      <c r="L118" s="44">
        <v>207.4</v>
      </c>
      <c r="M118" s="44">
        <v>44.6</v>
      </c>
      <c r="N118" s="41">
        <v>329.291</v>
      </c>
      <c r="O118" s="45" t="s">
        <v>86</v>
      </c>
      <c r="P118" s="45" t="s">
        <v>85</v>
      </c>
      <c r="Q118" s="45" t="s">
        <v>87</v>
      </c>
      <c r="R118" s="45" t="s">
        <v>88</v>
      </c>
      <c r="S118" s="46">
        <f t="shared" si="66"/>
        <v>157925.78536758103</v>
      </c>
      <c r="T118" s="46">
        <f t="shared" si="49"/>
        <v>123.49529665904053</v>
      </c>
      <c r="U118" s="47">
        <f t="shared" si="67"/>
        <v>98782.763076199481</v>
      </c>
      <c r="V118" s="47">
        <f t="shared" si="50"/>
        <v>59143.022291381552</v>
      </c>
      <c r="W118" s="47">
        <f t="shared" si="68"/>
        <v>128769.2381150257</v>
      </c>
      <c r="X118" s="47">
        <f t="shared" si="51"/>
        <v>29156.547252555334</v>
      </c>
      <c r="Y118" s="48">
        <f t="shared" si="69"/>
        <v>145860.07093758101</v>
      </c>
      <c r="Z118" s="47">
        <f t="shared" si="52"/>
        <v>12065.714430000022</v>
      </c>
      <c r="AA118" s="48">
        <f t="shared" si="70"/>
        <v>157925.78536758103</v>
      </c>
      <c r="AB118" s="47">
        <f t="shared" si="53"/>
        <v>0</v>
      </c>
      <c r="AC118" s="47">
        <f t="shared" si="71"/>
        <v>100365.28397393691</v>
      </c>
      <c r="AD118" s="47">
        <f t="shared" si="72"/>
        <v>57560.501393644125</v>
      </c>
      <c r="AE118" s="47">
        <f t="shared" si="73"/>
        <v>45.011339844889058</v>
      </c>
      <c r="AF118" s="49">
        <f t="shared" si="74"/>
        <v>0.63552182906883214</v>
      </c>
      <c r="AG118" s="47">
        <f>IF(ISBLANK($D118),"",S118*_xlfn.XLOOKUP(Q118,DATA!$B$24:$B$25,DATA!$C$24:$C$25,"error",0,1)/1000)</f>
        <v>31.735186569615404</v>
      </c>
      <c r="AH118" s="47">
        <f>IF(ISBLANK($D118),"",V118*_xlfn.XLOOKUP(Q118,DATA!$B$24:$B$25,DATA!$C$24:$C$25,"error",0,1)/1000)</f>
        <v>11.884790329453123</v>
      </c>
      <c r="AI118" s="47">
        <f>IF(ISBLANK($D118),"",X118*_xlfn.XLOOKUP(Q118,DATA!$B$24:$B$25,DATA!$C$24:$C$25,"error",0,1)/1000)</f>
        <v>5.8590081704009949</v>
      </c>
      <c r="AJ118" s="47">
        <f>IF(ISBLANK($D118),"",Z118*_xlfn.XLOOKUP(Q118,DATA!$B$24:$B$25,DATA!$C$24:$C$25,"error",0,1)/1000)</f>
        <v>2.4246053147085043</v>
      </c>
      <c r="AK118" s="47">
        <f>IF(ISBLANK($D118),"",AB118*_xlfn.XLOOKUP(Q118,DATA!$B$24:$B$25,DATA!$C$24:$C$25,"error",0,1)/1000)</f>
        <v>0</v>
      </c>
      <c r="AL118" s="47">
        <f t="shared" si="54"/>
        <v>20.168403814562623</v>
      </c>
      <c r="AM118" s="47">
        <f t="shared" si="55"/>
        <v>11.566782755052781</v>
      </c>
      <c r="AN118" s="47">
        <f t="shared" si="75"/>
        <v>2.1444767386571102</v>
      </c>
      <c r="AO118" s="47">
        <f t="shared" si="76"/>
        <v>0.80310403562370059</v>
      </c>
      <c r="AP118" s="47">
        <f t="shared" si="77"/>
        <v>0.39591721654022577</v>
      </c>
      <c r="AQ118" s="47">
        <f t="shared" si="78"/>
        <v>0.1638405271830044</v>
      </c>
      <c r="AR118" s="47">
        <f t="shared" si="79"/>
        <v>0</v>
      </c>
      <c r="AS118" s="47">
        <f t="shared" si="80"/>
        <v>1.3628617793469306</v>
      </c>
      <c r="AT118" s="47">
        <f t="shared" si="81"/>
        <v>0.78161495931017955</v>
      </c>
      <c r="AU118" s="47">
        <f t="shared" si="82"/>
        <v>0.11663044857660675</v>
      </c>
      <c r="AV118" s="47">
        <f t="shared" si="83"/>
        <v>4.3677966862503748E-2</v>
      </c>
      <c r="AW118" s="47">
        <f t="shared" si="84"/>
        <v>2.1532526668115733E-2</v>
      </c>
      <c r="AX118" s="47">
        <f t="shared" si="85"/>
        <v>8.910702473904018E-3</v>
      </c>
      <c r="AY118" s="47">
        <f t="shared" si="86"/>
        <v>0</v>
      </c>
      <c r="AZ118" s="47">
        <f t="shared" si="87"/>
        <v>7.4121196004523493E-2</v>
      </c>
      <c r="BA118" s="47">
        <f t="shared" si="88"/>
        <v>4.2509252572083253E-2</v>
      </c>
      <c r="BB118" s="23">
        <f>IF(V118&gt;0,J118*DATA!$C$4,0)</f>
        <v>71831.5</v>
      </c>
      <c r="BC118" s="23">
        <f>IF(X118&gt;0,N118*_xlfn.XLOOKUP(Budapest!O118,DATA!$B$5:$B$6,DATA!$C$5:$C$6,"error",0,1),0)</f>
        <v>15805.968000000001</v>
      </c>
      <c r="BD118" s="23">
        <f>IF(Z118&gt;0,(L118-M118)*DATA!$C$7,"0,00 ")</f>
        <v>24420</v>
      </c>
      <c r="BE118" s="23">
        <f>IF(G118="basement",D118*DATA!$C$8,IF(G118="ground",0,"error"))</f>
        <v>0</v>
      </c>
      <c r="BF118" s="23">
        <f t="shared" si="89"/>
        <v>112057.46799999999</v>
      </c>
      <c r="BG118" s="23">
        <v>1.48</v>
      </c>
      <c r="BH118" s="23">
        <v>2.4736740597878497</v>
      </c>
      <c r="BI118" s="23">
        <f t="shared" si="90"/>
        <v>0.56999999999999995</v>
      </c>
      <c r="BJ118" s="23">
        <v>2.33</v>
      </c>
      <c r="BK118" s="23">
        <f t="shared" si="91"/>
        <v>0.21630769230769231</v>
      </c>
      <c r="BL118" s="23">
        <f t="shared" si="92"/>
        <v>0.23928112965340181</v>
      </c>
      <c r="BM118" s="5">
        <v>1.1000000000000001</v>
      </c>
      <c r="BN118" s="5">
        <f t="shared" si="93"/>
        <v>0.56999999999999995</v>
      </c>
      <c r="BO118" s="50"/>
      <c r="BP118" s="48">
        <f t="shared" si="56"/>
        <v>5594.75</v>
      </c>
      <c r="BQ118" s="51">
        <f t="shared" si="57"/>
        <v>5</v>
      </c>
      <c r="BR118" s="47">
        <f t="shared" si="94"/>
        <v>1790.32</v>
      </c>
      <c r="BS118" s="46">
        <f t="shared" si="58"/>
        <v>17.5</v>
      </c>
      <c r="BT118" s="46">
        <f t="shared" si="95"/>
        <v>4475.8</v>
      </c>
      <c r="BU118" s="46">
        <f t="shared" si="59"/>
        <v>137.04077175250001</v>
      </c>
      <c r="BV118" s="46">
        <f t="shared" si="60"/>
        <v>85.719162683269246</v>
      </c>
      <c r="BW118" s="46">
        <f t="shared" si="61"/>
        <v>111.74005390057765</v>
      </c>
      <c r="BX118" s="46">
        <f t="shared" si="62"/>
        <v>126.5706967525</v>
      </c>
      <c r="BY118" s="46">
        <f t="shared" si="63"/>
        <v>137.04077175250001</v>
      </c>
      <c r="BZ118" s="46">
        <f t="shared" si="96"/>
        <v>157925.78536758103</v>
      </c>
      <c r="CA118" s="46">
        <f t="shared" si="96"/>
        <v>98782.763076199481</v>
      </c>
      <c r="CB118" s="46">
        <f t="shared" si="96"/>
        <v>128769.2381150257</v>
      </c>
      <c r="CC118" s="46">
        <f t="shared" si="96"/>
        <v>145860.07093758101</v>
      </c>
      <c r="CD118" s="46">
        <f t="shared" si="96"/>
        <v>157925.78536758103</v>
      </c>
    </row>
    <row r="119" spans="1:82" s="54" customFormat="1" ht="15" customHeight="1" x14ac:dyDescent="0.35">
      <c r="A119" s="39">
        <v>116</v>
      </c>
      <c r="B119" s="40" t="s">
        <v>82</v>
      </c>
      <c r="C119" s="40" t="s">
        <v>207</v>
      </c>
      <c r="D119" s="41">
        <v>202.9</v>
      </c>
      <c r="E119" s="41">
        <f t="shared" si="64"/>
        <v>811.60000000000014</v>
      </c>
      <c r="F119" s="41">
        <v>57</v>
      </c>
      <c r="G119" s="42" t="s">
        <v>84</v>
      </c>
      <c r="H119" s="43">
        <v>5</v>
      </c>
      <c r="I119" s="44">
        <v>17.5</v>
      </c>
      <c r="J119" s="41">
        <f t="shared" si="65"/>
        <v>774.4</v>
      </c>
      <c r="K119" s="42" t="s">
        <v>85</v>
      </c>
      <c r="L119" s="44">
        <v>223.1</v>
      </c>
      <c r="M119" s="44">
        <v>0</v>
      </c>
      <c r="N119" s="41">
        <v>208.98700000000002</v>
      </c>
      <c r="O119" s="45" t="s">
        <v>86</v>
      </c>
      <c r="P119" s="45" t="s">
        <v>85</v>
      </c>
      <c r="Q119" s="45" t="s">
        <v>87</v>
      </c>
      <c r="R119" s="45" t="s">
        <v>88</v>
      </c>
      <c r="S119" s="46">
        <f t="shared" si="66"/>
        <v>117945.33118921703</v>
      </c>
      <c r="T119" s="46">
        <f t="shared" si="49"/>
        <v>145.32445932629005</v>
      </c>
      <c r="U119" s="47">
        <f t="shared" si="67"/>
        <v>76500.795434583182</v>
      </c>
      <c r="V119" s="47">
        <f t="shared" si="50"/>
        <v>41444.535754633849</v>
      </c>
      <c r="W119" s="47">
        <f t="shared" si="68"/>
        <v>99440.910052077597</v>
      </c>
      <c r="X119" s="47">
        <f t="shared" si="51"/>
        <v>18504.421137139434</v>
      </c>
      <c r="Y119" s="48">
        <f t="shared" si="69"/>
        <v>101410.55914171702</v>
      </c>
      <c r="Z119" s="47">
        <f t="shared" si="52"/>
        <v>16534.77204750001</v>
      </c>
      <c r="AA119" s="48">
        <f t="shared" si="70"/>
        <v>117945.33118921703</v>
      </c>
      <c r="AB119" s="47">
        <f t="shared" si="53"/>
        <v>0</v>
      </c>
      <c r="AC119" s="47">
        <f t="shared" si="71"/>
        <v>76483.728939273293</v>
      </c>
      <c r="AD119" s="47">
        <f t="shared" si="72"/>
        <v>41461.602249943739</v>
      </c>
      <c r="AE119" s="47">
        <f t="shared" si="73"/>
        <v>51.086252156165266</v>
      </c>
      <c r="AF119" s="49">
        <f t="shared" si="74"/>
        <v>0.64846762621381071</v>
      </c>
      <c r="AG119" s="47">
        <f>IF(ISBLANK($D119),"",S119*_xlfn.XLOOKUP(Q119,DATA!$B$24:$B$25,DATA!$C$24:$C$25,"error",0,1)/1000)</f>
        <v>23.701114302473162</v>
      </c>
      <c r="AH119" s="47">
        <f>IF(ISBLANK($D119),"",V119*_xlfn.XLOOKUP(Q119,DATA!$B$24:$B$25,DATA!$C$24:$C$25,"error",0,1)/1000)</f>
        <v>8.32827945989367</v>
      </c>
      <c r="AI119" s="47">
        <f>IF(ISBLANK($D119),"",X119*_xlfn.XLOOKUP(Q119,DATA!$B$24:$B$25,DATA!$C$24:$C$25,"error",0,1)/1000)</f>
        <v>3.7184634275081687</v>
      </c>
      <c r="AJ119" s="47">
        <f>IF(ISBLANK($D119),"",Z119*_xlfn.XLOOKUP(Q119,DATA!$B$24:$B$25,DATA!$C$24:$C$25,"error",0,1)/1000)</f>
        <v>3.3226624429451266</v>
      </c>
      <c r="AK119" s="47">
        <f>IF(ISBLANK($D119),"",AB119*_xlfn.XLOOKUP(Q119,DATA!$B$24:$B$25,DATA!$C$24:$C$25,"error",0,1)/1000)</f>
        <v>0</v>
      </c>
      <c r="AL119" s="47">
        <f t="shared" si="54"/>
        <v>15.369405330346966</v>
      </c>
      <c r="AM119" s="47">
        <f t="shared" si="55"/>
        <v>8.3317089721261954</v>
      </c>
      <c r="AN119" s="47">
        <f t="shared" si="75"/>
        <v>1.6015815186847031</v>
      </c>
      <c r="AO119" s="47">
        <f t="shared" si="76"/>
        <v>0.56277600686543616</v>
      </c>
      <c r="AP119" s="47">
        <f t="shared" si="77"/>
        <v>0.25127182745077198</v>
      </c>
      <c r="AQ119" s="47">
        <f t="shared" si="78"/>
        <v>0.22452593129317103</v>
      </c>
      <c r="AR119" s="47">
        <f t="shared" si="79"/>
        <v>0</v>
      </c>
      <c r="AS119" s="47">
        <f t="shared" si="80"/>
        <v>1.0385737656093792</v>
      </c>
      <c r="AT119" s="47">
        <f t="shared" si="81"/>
        <v>0.56300775307532391</v>
      </c>
      <c r="AU119" s="47">
        <f t="shared" si="82"/>
        <v>8.7104312016539509E-2</v>
      </c>
      <c r="AV119" s="47">
        <f t="shared" si="83"/>
        <v>3.0607381719593603E-2</v>
      </c>
      <c r="AW119" s="47">
        <f t="shared" si="84"/>
        <v>1.3665779358650865E-2</v>
      </c>
      <c r="AX119" s="47">
        <f t="shared" si="85"/>
        <v>1.2211165368108012E-2</v>
      </c>
      <c r="AY119" s="47">
        <f t="shared" si="86"/>
        <v>0</v>
      </c>
      <c r="AZ119" s="47">
        <f t="shared" si="87"/>
        <v>5.6484326446352484E-2</v>
      </c>
      <c r="BA119" s="47">
        <f t="shared" si="88"/>
        <v>3.0619985570187025E-2</v>
      </c>
      <c r="BB119" s="23">
        <f>IF(V119&gt;0,J119*DATA!$C$4,0)</f>
        <v>50336</v>
      </c>
      <c r="BC119" s="23">
        <f>IF(X119&gt;0,N119*_xlfn.XLOOKUP(Budapest!O119,DATA!$B$5:$B$6,DATA!$C$5:$C$6,"error",0,1),0)</f>
        <v>10031.376</v>
      </c>
      <c r="BD119" s="23">
        <f>IF(Z119&gt;0,(L119-M119)*DATA!$C$7,"0,00 ")</f>
        <v>33465</v>
      </c>
      <c r="BE119" s="23">
        <f>IF(G119="basement",D119*DATA!$C$8,IF(G119="ground",0,"error"))</f>
        <v>0</v>
      </c>
      <c r="BF119" s="23">
        <f t="shared" si="89"/>
        <v>93832.376000000004</v>
      </c>
      <c r="BG119" s="23">
        <v>1.48</v>
      </c>
      <c r="BH119" s="23">
        <v>2.85</v>
      </c>
      <c r="BI119" s="23">
        <f t="shared" si="90"/>
        <v>0.56999999999999995</v>
      </c>
      <c r="BJ119" s="23">
        <v>2.33</v>
      </c>
      <c r="BK119" s="23">
        <f t="shared" si="91"/>
        <v>0.21630769230769231</v>
      </c>
      <c r="BL119" s="23">
        <f t="shared" si="92"/>
        <v>0.23928112965340181</v>
      </c>
      <c r="BM119" s="5">
        <v>1.1000000000000001</v>
      </c>
      <c r="BN119" s="5">
        <f t="shared" si="93"/>
        <v>0.56999999999999995</v>
      </c>
      <c r="BO119" s="50"/>
      <c r="BP119" s="48">
        <f t="shared" si="56"/>
        <v>3550.75</v>
      </c>
      <c r="BQ119" s="51">
        <f t="shared" si="57"/>
        <v>5</v>
      </c>
      <c r="BR119" s="47">
        <f t="shared" si="94"/>
        <v>1136.24</v>
      </c>
      <c r="BS119" s="46">
        <f t="shared" si="58"/>
        <v>17.5</v>
      </c>
      <c r="BT119" s="46">
        <f t="shared" si="95"/>
        <v>2840.6000000000004</v>
      </c>
      <c r="BU119" s="46">
        <f t="shared" si="59"/>
        <v>102.34756264250002</v>
      </c>
      <c r="BV119" s="46">
        <f t="shared" si="60"/>
        <v>66.38389051942309</v>
      </c>
      <c r="BW119" s="46">
        <f t="shared" si="61"/>
        <v>86.290272520025681</v>
      </c>
      <c r="BX119" s="46">
        <f t="shared" si="62"/>
        <v>87.999443892500011</v>
      </c>
      <c r="BY119" s="46">
        <f t="shared" si="63"/>
        <v>102.34756264250002</v>
      </c>
      <c r="BZ119" s="46">
        <f t="shared" si="96"/>
        <v>117945.33118921703</v>
      </c>
      <c r="CA119" s="46">
        <f t="shared" si="96"/>
        <v>76500.795434583182</v>
      </c>
      <c r="CB119" s="46">
        <f t="shared" si="96"/>
        <v>99440.910052077597</v>
      </c>
      <c r="CC119" s="46">
        <f t="shared" si="96"/>
        <v>101410.55914171702</v>
      </c>
      <c r="CD119" s="46">
        <f t="shared" si="96"/>
        <v>117945.33118921703</v>
      </c>
    </row>
    <row r="120" spans="1:82" s="54" customFormat="1" ht="15" customHeight="1" x14ac:dyDescent="0.35">
      <c r="A120" s="39">
        <v>117</v>
      </c>
      <c r="B120" s="40" t="s">
        <v>82</v>
      </c>
      <c r="C120" s="40" t="s">
        <v>208</v>
      </c>
      <c r="D120" s="41">
        <v>282.3</v>
      </c>
      <c r="E120" s="41">
        <f t="shared" si="64"/>
        <v>903.36000000000013</v>
      </c>
      <c r="F120" s="41">
        <v>68.599999999999994</v>
      </c>
      <c r="G120" s="42" t="s">
        <v>84</v>
      </c>
      <c r="H120" s="43">
        <v>4</v>
      </c>
      <c r="I120" s="44">
        <v>14.5</v>
      </c>
      <c r="J120" s="41">
        <f t="shared" si="65"/>
        <v>805.19999999999993</v>
      </c>
      <c r="K120" s="42" t="s">
        <v>85</v>
      </c>
      <c r="L120" s="44">
        <v>189.5</v>
      </c>
      <c r="M120" s="44">
        <v>0</v>
      </c>
      <c r="N120" s="41">
        <v>290.76900000000001</v>
      </c>
      <c r="O120" s="45" t="s">
        <v>86</v>
      </c>
      <c r="P120" s="45" t="s">
        <v>85</v>
      </c>
      <c r="Q120" s="45" t="s">
        <v>87</v>
      </c>
      <c r="R120" s="45" t="s">
        <v>88</v>
      </c>
      <c r="S120" s="46">
        <f t="shared" si="66"/>
        <v>127797.71910357903</v>
      </c>
      <c r="T120" s="46">
        <f t="shared" si="49"/>
        <v>141.46931356666116</v>
      </c>
      <c r="U120" s="47">
        <f t="shared" si="67"/>
        <v>84704.821131431308</v>
      </c>
      <c r="V120" s="47">
        <f t="shared" si="50"/>
        <v>43092.897972147723</v>
      </c>
      <c r="W120" s="47">
        <f t="shared" si="68"/>
        <v>102052.04100099421</v>
      </c>
      <c r="X120" s="47">
        <f t="shared" si="51"/>
        <v>25745.678102584818</v>
      </c>
      <c r="Y120" s="48">
        <f t="shared" si="69"/>
        <v>113753.16821607902</v>
      </c>
      <c r="Z120" s="47">
        <f t="shared" si="52"/>
        <v>14044.550887500009</v>
      </c>
      <c r="AA120" s="48">
        <f t="shared" si="70"/>
        <v>127797.71910357903</v>
      </c>
      <c r="AB120" s="47">
        <f t="shared" si="53"/>
        <v>0</v>
      </c>
      <c r="AC120" s="47">
        <f t="shared" si="71"/>
        <v>82883.126962232549</v>
      </c>
      <c r="AD120" s="47">
        <f t="shared" si="72"/>
        <v>44914.592141346482</v>
      </c>
      <c r="AE120" s="47">
        <f t="shared" si="73"/>
        <v>49.719482976162851</v>
      </c>
      <c r="AF120" s="49">
        <f t="shared" si="74"/>
        <v>0.64854934457051172</v>
      </c>
      <c r="AG120" s="47">
        <f>IF(ISBLANK($D120),"",S120*_xlfn.XLOOKUP(Q120,DATA!$B$24:$B$25,DATA!$C$24:$C$25,"error",0,1)/1000)</f>
        <v>25.680951653864206</v>
      </c>
      <c r="AH120" s="47">
        <f>IF(ISBLANK($D120),"",V120*_xlfn.XLOOKUP(Q120,DATA!$B$24:$B$25,DATA!$C$24:$C$25,"error",0,1)/1000)</f>
        <v>8.6595178475030838</v>
      </c>
      <c r="AI120" s="47">
        <f>IF(ISBLANK($D120),"",X120*_xlfn.XLOOKUP(Q120,DATA!$B$24:$B$25,DATA!$C$24:$C$25,"error",0,1)/1000)</f>
        <v>5.1735940147144195</v>
      </c>
      <c r="AJ120" s="47">
        <f>IF(ISBLANK($D120),"",Z120*_xlfn.XLOOKUP(Q120,DATA!$B$24:$B$25,DATA!$C$24:$C$25,"error",0,1)/1000)</f>
        <v>2.8222525008431267</v>
      </c>
      <c r="AK120" s="47">
        <f>IF(ISBLANK($D120),"",AB120*_xlfn.XLOOKUP(Q120,DATA!$B$24:$B$25,DATA!$C$24:$C$25,"error",0,1)/1000)</f>
        <v>0</v>
      </c>
      <c r="AL120" s="47">
        <f t="shared" si="54"/>
        <v>16.655364363060631</v>
      </c>
      <c r="AM120" s="47">
        <f t="shared" si="55"/>
        <v>9.0255872908035748</v>
      </c>
      <c r="AN120" s="47">
        <f t="shared" si="75"/>
        <v>1.7353672500863146</v>
      </c>
      <c r="AO120" s="47">
        <f t="shared" si="76"/>
        <v>0.58515914350213016</v>
      </c>
      <c r="AP120" s="47">
        <f t="shared" si="77"/>
        <v>0.349600970376308</v>
      </c>
      <c r="AQ120" s="47">
        <f t="shared" si="78"/>
        <v>0.19071117875417259</v>
      </c>
      <c r="AR120" s="47">
        <f t="shared" si="79"/>
        <v>0</v>
      </c>
      <c r="AS120" s="47">
        <f t="shared" si="80"/>
        <v>1.1254712926326109</v>
      </c>
      <c r="AT120" s="47">
        <f t="shared" si="81"/>
        <v>0.60989595745370373</v>
      </c>
      <c r="AU120" s="47">
        <f t="shared" si="82"/>
        <v>9.4380441239694635E-2</v>
      </c>
      <c r="AV120" s="47">
        <f t="shared" si="83"/>
        <v>3.182472076525928E-2</v>
      </c>
      <c r="AW120" s="47">
        <f t="shared" si="84"/>
        <v>1.9013551074160362E-2</v>
      </c>
      <c r="AX120" s="47">
        <f t="shared" si="85"/>
        <v>1.0372101466860011E-2</v>
      </c>
      <c r="AY120" s="47">
        <f t="shared" si="86"/>
        <v>0</v>
      </c>
      <c r="AZ120" s="47">
        <f t="shared" si="87"/>
        <v>6.1210373306279646E-2</v>
      </c>
      <c r="BA120" s="47">
        <f t="shared" si="88"/>
        <v>3.3170067933414989E-2</v>
      </c>
      <c r="BB120" s="23">
        <f>IF(V120&gt;0,J120*DATA!$C$4,0)</f>
        <v>52337.999999999993</v>
      </c>
      <c r="BC120" s="23">
        <f>IF(X120&gt;0,N120*_xlfn.XLOOKUP(Budapest!O120,DATA!$B$5:$B$6,DATA!$C$5:$C$6,"error",0,1),0)</f>
        <v>13956.912</v>
      </c>
      <c r="BD120" s="23">
        <f>IF(Z120&gt;0,(L120-M120)*DATA!$C$7,"0,00 ")</f>
        <v>28425</v>
      </c>
      <c r="BE120" s="23">
        <f>IF(G120="basement",D120*DATA!$C$8,IF(G120="ground",0,"error"))</f>
        <v>0</v>
      </c>
      <c r="BF120" s="23">
        <f t="shared" si="89"/>
        <v>94719.911999999997</v>
      </c>
      <c r="BG120" s="23">
        <v>1.48</v>
      </c>
      <c r="BH120" s="23">
        <v>2.85</v>
      </c>
      <c r="BI120" s="23">
        <f t="shared" si="90"/>
        <v>0.56999999999999995</v>
      </c>
      <c r="BJ120" s="23">
        <v>2.33</v>
      </c>
      <c r="BK120" s="23">
        <f t="shared" si="91"/>
        <v>0.21630769230769231</v>
      </c>
      <c r="BL120" s="23">
        <f t="shared" si="92"/>
        <v>0.23928112965340181</v>
      </c>
      <c r="BM120" s="5">
        <v>1.1000000000000001</v>
      </c>
      <c r="BN120" s="5">
        <f t="shared" si="93"/>
        <v>0.56999999999999995</v>
      </c>
      <c r="BO120" s="50"/>
      <c r="BP120" s="48">
        <f t="shared" si="56"/>
        <v>4093.3500000000004</v>
      </c>
      <c r="BQ120" s="51">
        <f t="shared" si="57"/>
        <v>4</v>
      </c>
      <c r="BR120" s="47">
        <f t="shared" si="94"/>
        <v>1309.8720000000001</v>
      </c>
      <c r="BS120" s="46">
        <f t="shared" si="58"/>
        <v>14.5</v>
      </c>
      <c r="BT120" s="46">
        <f t="shared" si="95"/>
        <v>3274.6800000000003</v>
      </c>
      <c r="BU120" s="46">
        <f t="shared" si="59"/>
        <v>110.89701414750002</v>
      </c>
      <c r="BV120" s="46">
        <f t="shared" si="60"/>
        <v>73.502968701346148</v>
      </c>
      <c r="BW120" s="46">
        <f t="shared" si="61"/>
        <v>88.55609250346599</v>
      </c>
      <c r="BX120" s="46">
        <f t="shared" si="62"/>
        <v>98.709795397500017</v>
      </c>
      <c r="BY120" s="46">
        <f t="shared" si="63"/>
        <v>110.89701414750002</v>
      </c>
      <c r="BZ120" s="46">
        <f t="shared" si="96"/>
        <v>127797.71910357903</v>
      </c>
      <c r="CA120" s="46">
        <f t="shared" si="96"/>
        <v>84704.821131431308</v>
      </c>
      <c r="CB120" s="46">
        <f t="shared" si="96"/>
        <v>102052.04100099421</v>
      </c>
      <c r="CC120" s="46">
        <f t="shared" si="96"/>
        <v>113753.16821607902</v>
      </c>
      <c r="CD120" s="46">
        <f t="shared" si="96"/>
        <v>127797.71910357903</v>
      </c>
    </row>
    <row r="121" spans="1:82" s="54" customFormat="1" ht="15" customHeight="1" x14ac:dyDescent="0.35">
      <c r="A121" s="39">
        <v>118</v>
      </c>
      <c r="B121" s="40" t="s">
        <v>82</v>
      </c>
      <c r="C121" s="40" t="s">
        <v>209</v>
      </c>
      <c r="D121" s="41">
        <v>555.9</v>
      </c>
      <c r="E121" s="41">
        <f t="shared" si="64"/>
        <v>2223.6000000000004</v>
      </c>
      <c r="F121" s="41">
        <v>112</v>
      </c>
      <c r="G121" s="42" t="s">
        <v>84</v>
      </c>
      <c r="H121" s="43">
        <v>5</v>
      </c>
      <c r="I121" s="44">
        <v>17.5</v>
      </c>
      <c r="J121" s="41">
        <f t="shared" si="65"/>
        <v>1800.8</v>
      </c>
      <c r="K121" s="42" t="s">
        <v>97</v>
      </c>
      <c r="L121" s="44">
        <v>159.19999999999999</v>
      </c>
      <c r="M121" s="44">
        <v>159.19999999999999</v>
      </c>
      <c r="N121" s="41">
        <v>572.577</v>
      </c>
      <c r="O121" s="45" t="s">
        <v>86</v>
      </c>
      <c r="P121" s="45" t="s">
        <v>97</v>
      </c>
      <c r="Q121" s="45" t="s">
        <v>87</v>
      </c>
      <c r="R121" s="45" t="s">
        <v>88</v>
      </c>
      <c r="S121" s="46">
        <f t="shared" si="66"/>
        <v>91699.083481277994</v>
      </c>
      <c r="T121" s="46">
        <f t="shared" si="49"/>
        <v>41.239019374562865</v>
      </c>
      <c r="U121" s="47">
        <f t="shared" si="67"/>
        <v>91699.083481277994</v>
      </c>
      <c r="V121" s="47">
        <f t="shared" si="50"/>
        <v>0</v>
      </c>
      <c r="W121" s="47">
        <f t="shared" si="68"/>
        <v>89287.466949314796</v>
      </c>
      <c r="X121" s="47">
        <f t="shared" si="51"/>
        <v>2411.6165319631982</v>
      </c>
      <c r="Y121" s="48">
        <f t="shared" si="69"/>
        <v>91699.083481277994</v>
      </c>
      <c r="Z121" s="47">
        <f t="shared" si="52"/>
        <v>0</v>
      </c>
      <c r="AA121" s="48">
        <f t="shared" si="70"/>
        <v>91699.083481277994</v>
      </c>
      <c r="AB121" s="47">
        <f t="shared" si="53"/>
        <v>0</v>
      </c>
      <c r="AC121" s="47">
        <f t="shared" si="71"/>
        <v>2411.6165319631982</v>
      </c>
      <c r="AD121" s="47">
        <f t="shared" si="72"/>
        <v>89287.466949314796</v>
      </c>
      <c r="AE121" s="47">
        <f t="shared" si="73"/>
        <v>40.154464359288895</v>
      </c>
      <c r="AF121" s="49">
        <f t="shared" si="74"/>
        <v>2.6299243573743802E-2</v>
      </c>
      <c r="AG121" s="47">
        <f>IF(ISBLANK($D121),"",S121*_xlfn.XLOOKUP(Q121,DATA!$B$24:$B$25,DATA!$C$24:$C$25,"error",0,1)/1000)</f>
        <v>18.426930825562813</v>
      </c>
      <c r="AH121" s="47">
        <f>IF(ISBLANK($D121),"",V121*_xlfn.XLOOKUP(Q121,DATA!$B$24:$B$25,DATA!$C$24:$C$25,"error",0,1)/1000)</f>
        <v>0</v>
      </c>
      <c r="AI121" s="47">
        <f>IF(ISBLANK($D121),"",X121*_xlfn.XLOOKUP(Q121,DATA!$B$24:$B$25,DATA!$C$24:$C$25,"error",0,1)/1000)</f>
        <v>0.48461434209800469</v>
      </c>
      <c r="AJ121" s="47">
        <f>IF(ISBLANK($D121),"",Z121*_xlfn.XLOOKUP(Q121,DATA!$B$24:$B$25,DATA!$C$24:$C$25,"error",0,1)/1000)</f>
        <v>0</v>
      </c>
      <c r="AK121" s="47">
        <f>IF(ISBLANK($D121),"",AB121*_xlfn.XLOOKUP(Q121,DATA!$B$24:$B$25,DATA!$C$24:$C$25,"error",0,1)/1000)</f>
        <v>0</v>
      </c>
      <c r="AL121" s="47">
        <f t="shared" si="54"/>
        <v>0.48461434209800469</v>
      </c>
      <c r="AM121" s="47">
        <f t="shared" si="55"/>
        <v>17.942316483464808</v>
      </c>
      <c r="AN121" s="47">
        <f t="shared" si="75"/>
        <v>1.2451833057158548</v>
      </c>
      <c r="AO121" s="47">
        <f t="shared" si="76"/>
        <v>0</v>
      </c>
      <c r="AP121" s="47">
        <f t="shared" si="77"/>
        <v>3.2747379050980782E-2</v>
      </c>
      <c r="AQ121" s="47">
        <f t="shared" si="78"/>
        <v>0</v>
      </c>
      <c r="AR121" s="47">
        <f t="shared" si="79"/>
        <v>0</v>
      </c>
      <c r="AS121" s="47">
        <f t="shared" si="80"/>
        <v>3.2747379050980782E-2</v>
      </c>
      <c r="AT121" s="47">
        <f t="shared" si="81"/>
        <v>1.2124359266648741</v>
      </c>
      <c r="AU121" s="47">
        <f t="shared" si="82"/>
        <v>6.7721083137830707E-2</v>
      </c>
      <c r="AV121" s="47">
        <f t="shared" si="83"/>
        <v>0</v>
      </c>
      <c r="AW121" s="47">
        <f t="shared" si="84"/>
        <v>1.781013260519565E-3</v>
      </c>
      <c r="AX121" s="47">
        <f t="shared" si="85"/>
        <v>0</v>
      </c>
      <c r="AY121" s="47">
        <f t="shared" si="86"/>
        <v>0</v>
      </c>
      <c r="AZ121" s="47">
        <f t="shared" si="87"/>
        <v>1.781013260519565E-3</v>
      </c>
      <c r="BA121" s="47">
        <f t="shared" si="88"/>
        <v>6.5940069877311144E-2</v>
      </c>
      <c r="BB121" s="23">
        <f>IF(V121&gt;0,J121*DATA!$C$4,0)</f>
        <v>0</v>
      </c>
      <c r="BC121" s="23">
        <f>IF(X121&gt;0,N121*_xlfn.XLOOKUP(Budapest!O121,DATA!$B$5:$B$6,DATA!$C$5:$C$6,"error",0,1),0)</f>
        <v>27483.696</v>
      </c>
      <c r="BD121" s="23" t="str">
        <f>IF(Z121&gt;0,(L121-M121)*DATA!$C$7,"0,00 ")</f>
        <v xml:space="preserve">0,00 </v>
      </c>
      <c r="BE121" s="23">
        <f>IF(G121="basement",D121*DATA!$C$8,IF(G121="ground",0,"error"))</f>
        <v>0</v>
      </c>
      <c r="BF121" s="23">
        <f t="shared" si="89"/>
        <v>27483.696</v>
      </c>
      <c r="BG121" s="23">
        <v>0.25</v>
      </c>
      <c r="BH121" s="23">
        <v>1.1000000000000001</v>
      </c>
      <c r="BI121" s="23">
        <f t="shared" si="90"/>
        <v>0.56999999999999995</v>
      </c>
      <c r="BJ121" s="23">
        <v>0.22</v>
      </c>
      <c r="BK121" s="23">
        <f t="shared" si="91"/>
        <v>0.25</v>
      </c>
      <c r="BL121" s="23">
        <f t="shared" si="92"/>
        <v>0.12054794520547943</v>
      </c>
      <c r="BM121" s="5">
        <v>1.1000000000000001</v>
      </c>
      <c r="BN121" s="5">
        <f t="shared" si="93"/>
        <v>0.56999999999999995</v>
      </c>
      <c r="BO121" s="50"/>
      <c r="BP121" s="48">
        <f t="shared" si="56"/>
        <v>9728.25</v>
      </c>
      <c r="BQ121" s="51">
        <f t="shared" si="57"/>
        <v>5</v>
      </c>
      <c r="BR121" s="47">
        <f t="shared" si="94"/>
        <v>3113.04</v>
      </c>
      <c r="BS121" s="46">
        <f t="shared" si="58"/>
        <v>17.5</v>
      </c>
      <c r="BT121" s="46">
        <f t="shared" si="95"/>
        <v>7782.6</v>
      </c>
      <c r="BU121" s="46">
        <f t="shared" si="59"/>
        <v>79.572269594999995</v>
      </c>
      <c r="BV121" s="46">
        <f t="shared" si="60"/>
        <v>79.572269594999995</v>
      </c>
      <c r="BW121" s="46">
        <f t="shared" si="61"/>
        <v>77.47957909520548</v>
      </c>
      <c r="BX121" s="46">
        <f t="shared" si="62"/>
        <v>79.572269594999995</v>
      </c>
      <c r="BY121" s="46">
        <f t="shared" si="63"/>
        <v>79.572269594999995</v>
      </c>
      <c r="BZ121" s="46">
        <f t="shared" si="96"/>
        <v>91699.083481277994</v>
      </c>
      <c r="CA121" s="46">
        <f t="shared" si="96"/>
        <v>91699.083481277994</v>
      </c>
      <c r="CB121" s="46">
        <f t="shared" si="96"/>
        <v>89287.466949314796</v>
      </c>
      <c r="CC121" s="46">
        <f t="shared" si="96"/>
        <v>91699.083481277994</v>
      </c>
      <c r="CD121" s="46">
        <f t="shared" si="96"/>
        <v>91699.083481277994</v>
      </c>
    </row>
    <row r="122" spans="1:82" s="54" customFormat="1" ht="15" customHeight="1" x14ac:dyDescent="0.35">
      <c r="A122" s="39">
        <v>119</v>
      </c>
      <c r="B122" s="40" t="s">
        <v>82</v>
      </c>
      <c r="C122" s="40" t="s">
        <v>210</v>
      </c>
      <c r="D122" s="41">
        <v>171.4</v>
      </c>
      <c r="E122" s="41">
        <f t="shared" si="64"/>
        <v>548.48</v>
      </c>
      <c r="F122" s="41">
        <v>64.400000000000006</v>
      </c>
      <c r="G122" s="42" t="s">
        <v>90</v>
      </c>
      <c r="H122" s="43">
        <v>4</v>
      </c>
      <c r="I122" s="44">
        <v>14.5</v>
      </c>
      <c r="J122" s="41">
        <f t="shared" si="65"/>
        <v>775.2</v>
      </c>
      <c r="K122" s="42" t="s">
        <v>85</v>
      </c>
      <c r="L122" s="44">
        <v>158.6</v>
      </c>
      <c r="M122" s="44">
        <v>23.8</v>
      </c>
      <c r="N122" s="41">
        <v>176.542</v>
      </c>
      <c r="O122" s="45" t="s">
        <v>86</v>
      </c>
      <c r="P122" s="45" t="s">
        <v>85</v>
      </c>
      <c r="Q122" s="45" t="s">
        <v>87</v>
      </c>
      <c r="R122" s="45" t="s">
        <v>88</v>
      </c>
      <c r="S122" s="46">
        <f t="shared" si="66"/>
        <v>100018.29712200203</v>
      </c>
      <c r="T122" s="46">
        <f t="shared" si="49"/>
        <v>182.35541336421022</v>
      </c>
      <c r="U122" s="47">
        <f t="shared" si="67"/>
        <v>58530.946764315864</v>
      </c>
      <c r="V122" s="47">
        <f t="shared" si="50"/>
        <v>41487.350357686162</v>
      </c>
      <c r="W122" s="47">
        <f t="shared" si="68"/>
        <v>84386.666846468783</v>
      </c>
      <c r="X122" s="47">
        <f t="shared" si="51"/>
        <v>15631.630275533244</v>
      </c>
      <c r="Y122" s="48">
        <f t="shared" si="69"/>
        <v>90027.766992002042</v>
      </c>
      <c r="Z122" s="47">
        <f t="shared" si="52"/>
        <v>9990.5301299999846</v>
      </c>
      <c r="AA122" s="48">
        <f t="shared" si="70"/>
        <v>98436.086619262875</v>
      </c>
      <c r="AB122" s="47">
        <f t="shared" si="53"/>
        <v>1582.2105027391517</v>
      </c>
      <c r="AC122" s="47">
        <f t="shared" si="71"/>
        <v>68691.721265958535</v>
      </c>
      <c r="AD122" s="47">
        <f t="shared" si="72"/>
        <v>31326.575856043492</v>
      </c>
      <c r="AE122" s="47">
        <f t="shared" si="73"/>
        <v>57.115256446987111</v>
      </c>
      <c r="AF122" s="49">
        <f t="shared" si="74"/>
        <v>0.68679154957186062</v>
      </c>
      <c r="AG122" s="47">
        <f>IF(ISBLANK($D122),"",S122*_xlfn.XLOOKUP(Q122,DATA!$B$24:$B$25,DATA!$C$24:$C$25,"error",0,1)/1000)</f>
        <v>20.098676806666305</v>
      </c>
      <c r="AH122" s="47">
        <f>IF(ISBLANK($D122),"",V122*_xlfn.XLOOKUP(Q122,DATA!$B$24:$B$25,DATA!$C$24:$C$25,"error",0,1)/1000)</f>
        <v>8.3368830543770347</v>
      </c>
      <c r="AI122" s="47">
        <f>IF(ISBLANK($D122),"",X122*_xlfn.XLOOKUP(Q122,DATA!$B$24:$B$25,DATA!$C$24:$C$25,"error",0,1)/1000)</f>
        <v>3.1411761038684052</v>
      </c>
      <c r="AJ122" s="47">
        <f>IF(ISBLANK($D122),"",Z122*_xlfn.XLOOKUP(Q122,DATA!$B$24:$B$25,DATA!$C$24:$C$25,"error",0,1)/1000)</f>
        <v>2.0075970296234966</v>
      </c>
      <c r="AK122" s="47">
        <f>IF(ISBLANK($D122),"",AB122*_xlfn.XLOOKUP(Q122,DATA!$B$24:$B$25,DATA!$C$24:$C$25,"error",0,1)/1000)</f>
        <v>0.31794520052543251</v>
      </c>
      <c r="AL122" s="47">
        <f t="shared" si="54"/>
        <v>13.80360138839437</v>
      </c>
      <c r="AM122" s="47">
        <f t="shared" si="55"/>
        <v>6.2950754182719351</v>
      </c>
      <c r="AN122" s="47">
        <f t="shared" si="75"/>
        <v>1.3581500393934947</v>
      </c>
      <c r="AO122" s="47">
        <f t="shared" si="76"/>
        <v>0.5633573870378179</v>
      </c>
      <c r="AP122" s="47">
        <f t="shared" si="77"/>
        <v>0.21226215487955774</v>
      </c>
      <c r="AQ122" s="47">
        <f t="shared" si="78"/>
        <v>0.13566156673383858</v>
      </c>
      <c r="AR122" s="47">
        <f t="shared" si="79"/>
        <v>2.1484861454927423E-2</v>
      </c>
      <c r="AS122" s="47">
        <f t="shared" si="80"/>
        <v>0.9327659701061416</v>
      </c>
      <c r="AT122" s="47">
        <f t="shared" si="81"/>
        <v>0.42538406928735306</v>
      </c>
      <c r="AU122" s="47">
        <f t="shared" si="82"/>
        <v>7.3864941257414551E-2</v>
      </c>
      <c r="AV122" s="47">
        <f t="shared" si="83"/>
        <v>3.0639000915584923E-2</v>
      </c>
      <c r="AW122" s="47">
        <f t="shared" si="84"/>
        <v>1.1544182267485241E-2</v>
      </c>
      <c r="AX122" s="47">
        <f t="shared" si="85"/>
        <v>7.3781492228639917E-3</v>
      </c>
      <c r="AY122" s="47">
        <f t="shared" si="86"/>
        <v>1.1684850592800461E-3</v>
      </c>
      <c r="AZ122" s="47">
        <f t="shared" si="87"/>
        <v>5.0729817465214197E-2</v>
      </c>
      <c r="BA122" s="47">
        <f t="shared" si="88"/>
        <v>2.3135123792200354E-2</v>
      </c>
      <c r="BB122" s="23">
        <f>IF(V122&gt;0,J122*DATA!$C$4,0)</f>
        <v>50388</v>
      </c>
      <c r="BC122" s="23">
        <f>IF(X122&gt;0,N122*_xlfn.XLOOKUP(Budapest!O122,DATA!$B$5:$B$6,DATA!$C$5:$C$6,"error",0,1),0)</f>
        <v>8474.0159999999996</v>
      </c>
      <c r="BD122" s="23">
        <f>IF(Z122&gt;0,(L122-M122)*DATA!$C$7,"0,00 ")</f>
        <v>20219.999999999996</v>
      </c>
      <c r="BE122" s="23">
        <f>IF(G122="basement",D122*DATA!$C$8,IF(G122="ground",0,"error"))</f>
        <v>6856</v>
      </c>
      <c r="BF122" s="23">
        <f t="shared" si="89"/>
        <v>85938.016000000003</v>
      </c>
      <c r="BG122" s="23">
        <v>1.48</v>
      </c>
      <c r="BH122" s="23">
        <v>2.5873896595208068</v>
      </c>
      <c r="BI122" s="23">
        <f t="shared" si="90"/>
        <v>0.85</v>
      </c>
      <c r="BJ122" s="23">
        <v>2.33</v>
      </c>
      <c r="BK122" s="23">
        <f t="shared" si="91"/>
        <v>0.21630769230769231</v>
      </c>
      <c r="BL122" s="23">
        <f t="shared" si="92"/>
        <v>0.23928112965340181</v>
      </c>
      <c r="BM122" s="5">
        <v>1.1000000000000001</v>
      </c>
      <c r="BN122" s="5">
        <f t="shared" si="93"/>
        <v>0.40124223602484466</v>
      </c>
      <c r="BO122" s="50"/>
      <c r="BP122" s="48">
        <f t="shared" si="56"/>
        <v>2485.3000000000002</v>
      </c>
      <c r="BQ122" s="51">
        <f t="shared" si="57"/>
        <v>4</v>
      </c>
      <c r="BR122" s="47">
        <f t="shared" si="94"/>
        <v>795.29600000000005</v>
      </c>
      <c r="BS122" s="46">
        <f t="shared" si="58"/>
        <v>14.5</v>
      </c>
      <c r="BT122" s="46">
        <f t="shared" si="95"/>
        <v>1988.2400000000002</v>
      </c>
      <c r="BU122" s="46">
        <f t="shared" si="59"/>
        <v>86.791302605000013</v>
      </c>
      <c r="BV122" s="46">
        <f t="shared" si="60"/>
        <v>50.790477928076932</v>
      </c>
      <c r="BW122" s="46">
        <f t="shared" si="61"/>
        <v>73.226888967779217</v>
      </c>
      <c r="BX122" s="46">
        <f t="shared" si="62"/>
        <v>78.121977605000026</v>
      </c>
      <c r="BY122" s="46">
        <f t="shared" si="63"/>
        <v>85.418332713695648</v>
      </c>
      <c r="BZ122" s="46">
        <f t="shared" ref="BZ122:CD172" si="97">BU122*1152.4</f>
        <v>100018.29712200203</v>
      </c>
      <c r="CA122" s="46">
        <f t="shared" si="97"/>
        <v>58530.946764315864</v>
      </c>
      <c r="CB122" s="46">
        <f t="shared" si="97"/>
        <v>84386.666846468783</v>
      </c>
      <c r="CC122" s="46">
        <f t="shared" si="97"/>
        <v>90027.766992002042</v>
      </c>
      <c r="CD122" s="46">
        <f t="shared" si="97"/>
        <v>98436.086619262875</v>
      </c>
    </row>
    <row r="123" spans="1:82" s="54" customFormat="1" ht="15" customHeight="1" x14ac:dyDescent="0.35">
      <c r="A123" s="39">
        <v>120</v>
      </c>
      <c r="B123" s="40" t="s">
        <v>82</v>
      </c>
      <c r="C123" s="40" t="s">
        <v>211</v>
      </c>
      <c r="D123" s="41">
        <v>610.59999999999991</v>
      </c>
      <c r="E123" s="41">
        <f t="shared" si="64"/>
        <v>1953.9199999999998</v>
      </c>
      <c r="F123" s="41">
        <v>157.5</v>
      </c>
      <c r="G123" s="42" t="s">
        <v>84</v>
      </c>
      <c r="H123" s="43">
        <v>4</v>
      </c>
      <c r="I123" s="44">
        <v>14.5</v>
      </c>
      <c r="J123" s="41">
        <f t="shared" si="65"/>
        <v>1912.05</v>
      </c>
      <c r="K123" s="42" t="s">
        <v>85</v>
      </c>
      <c r="L123" s="44">
        <v>371.7</v>
      </c>
      <c r="M123" s="44">
        <v>74.34</v>
      </c>
      <c r="N123" s="41">
        <v>628.91799999999989</v>
      </c>
      <c r="O123" s="45" t="s">
        <v>86</v>
      </c>
      <c r="P123" s="45" t="s">
        <v>85</v>
      </c>
      <c r="Q123" s="45" t="s">
        <v>87</v>
      </c>
      <c r="R123" s="45" t="s">
        <v>88</v>
      </c>
      <c r="S123" s="46">
        <f t="shared" si="66"/>
        <v>276985.30337613804</v>
      </c>
      <c r="T123" s="46">
        <f t="shared" si="49"/>
        <v>141.75877383727996</v>
      </c>
      <c r="U123" s="47">
        <f t="shared" si="67"/>
        <v>174655.72616843187</v>
      </c>
      <c r="V123" s="47">
        <f t="shared" si="50"/>
        <v>102329.57720770617</v>
      </c>
      <c r="W123" s="47">
        <f t="shared" si="68"/>
        <v>221298.76051592446</v>
      </c>
      <c r="X123" s="47">
        <f t="shared" si="51"/>
        <v>55686.54286021358</v>
      </c>
      <c r="Y123" s="48">
        <f t="shared" si="69"/>
        <v>254946.84611013799</v>
      </c>
      <c r="Z123" s="47">
        <f t="shared" si="52"/>
        <v>22038.457266000041</v>
      </c>
      <c r="AA123" s="48">
        <f t="shared" si="70"/>
        <v>276985.30337613804</v>
      </c>
      <c r="AB123" s="47">
        <f t="shared" si="53"/>
        <v>0</v>
      </c>
      <c r="AC123" s="47">
        <f t="shared" si="71"/>
        <v>180054.57733391979</v>
      </c>
      <c r="AD123" s="47">
        <f t="shared" si="72"/>
        <v>96930.726042218244</v>
      </c>
      <c r="AE123" s="47">
        <f t="shared" si="73"/>
        <v>49.608339155245993</v>
      </c>
      <c r="AF123" s="49">
        <f t="shared" si="74"/>
        <v>0.65005101404030408</v>
      </c>
      <c r="AG123" s="47">
        <f>IF(ISBLANK($D123),"",S123*_xlfn.XLOOKUP(Q123,DATA!$B$24:$B$25,DATA!$C$24:$C$25,"error",0,1)/1000)</f>
        <v>55.660196713434935</v>
      </c>
      <c r="AH123" s="47">
        <f>IF(ISBLANK($D123),"",V123*_xlfn.XLOOKUP(Q123,DATA!$B$24:$B$25,DATA!$C$24:$C$25,"error",0,1)/1000)</f>
        <v>20.563128539888552</v>
      </c>
      <c r="AI123" s="47">
        <f>IF(ISBLANK($D123),"",X123*_xlfn.XLOOKUP(Q123,DATA!$B$24:$B$25,DATA!$C$24:$C$25,"error",0,1)/1000)</f>
        <v>11.19021078775992</v>
      </c>
      <c r="AJ123" s="47">
        <f>IF(ISBLANK($D123),"",Z123*_xlfn.XLOOKUP(Q123,DATA!$B$24:$B$25,DATA!$C$24:$C$25,"error",0,1)/1000)</f>
        <v>4.4286279876027086</v>
      </c>
      <c r="AK123" s="47">
        <f>IF(ISBLANK($D123),"",AB123*_xlfn.XLOOKUP(Q123,DATA!$B$24:$B$25,DATA!$C$24:$C$25,"error",0,1)/1000)</f>
        <v>0</v>
      </c>
      <c r="AL123" s="47">
        <f t="shared" si="54"/>
        <v>36.181967315251178</v>
      </c>
      <c r="AM123" s="47">
        <f t="shared" si="55"/>
        <v>19.478229398183757</v>
      </c>
      <c r="AN123" s="47">
        <f t="shared" si="75"/>
        <v>3.7611878177934623</v>
      </c>
      <c r="AO123" s="47">
        <f t="shared" si="76"/>
        <v>1.3895349482529151</v>
      </c>
      <c r="AP123" s="47">
        <f t="shared" si="77"/>
        <v>0.75616844672962702</v>
      </c>
      <c r="AQ123" s="47">
        <f t="shared" si="78"/>
        <v>0.29926055997013634</v>
      </c>
      <c r="AR123" s="47">
        <f t="shared" si="79"/>
        <v>0</v>
      </c>
      <c r="AS123" s="47">
        <f t="shared" si="80"/>
        <v>2.4449639549526787</v>
      </c>
      <c r="AT123" s="47">
        <f t="shared" si="81"/>
        <v>1.3162238628407836</v>
      </c>
      <c r="AU123" s="47">
        <f t="shared" si="82"/>
        <v>0.2045576034761834</v>
      </c>
      <c r="AV123" s="47">
        <f t="shared" si="83"/>
        <v>7.5571854618994017E-2</v>
      </c>
      <c r="AW123" s="47">
        <f t="shared" si="84"/>
        <v>4.1125307424308602E-2</v>
      </c>
      <c r="AX123" s="47">
        <f t="shared" si="85"/>
        <v>1.6275715526044839E-2</v>
      </c>
      <c r="AY123" s="47">
        <f t="shared" si="86"/>
        <v>0</v>
      </c>
      <c r="AZ123" s="47">
        <f t="shared" si="87"/>
        <v>0.13297287756934745</v>
      </c>
      <c r="BA123" s="47">
        <f t="shared" si="88"/>
        <v>7.1584725906835955E-2</v>
      </c>
      <c r="BB123" s="23">
        <f>IF(V123&gt;0,J123*DATA!$C$4,0)</f>
        <v>124283.25</v>
      </c>
      <c r="BC123" s="23">
        <f>IF(X123&gt;0,N123*_xlfn.XLOOKUP(Budapest!O123,DATA!$B$5:$B$6,DATA!$C$5:$C$6,"error",0,1),0)</f>
        <v>30188.063999999995</v>
      </c>
      <c r="BD123" s="23">
        <f>IF(Z123&gt;0,(L123-M123)*DATA!$C$7,"0,00 ")</f>
        <v>44604</v>
      </c>
      <c r="BE123" s="23">
        <f>IF(G123="basement",D123*DATA!$C$8,IF(G123="ground",0,"error"))</f>
        <v>0</v>
      </c>
      <c r="BF123" s="23">
        <f t="shared" si="89"/>
        <v>199075.31399999998</v>
      </c>
      <c r="BG123" s="23">
        <v>1.48</v>
      </c>
      <c r="BH123" s="23">
        <v>2.5000000000000004</v>
      </c>
      <c r="BI123" s="23">
        <f t="shared" si="90"/>
        <v>0.56999999999999995</v>
      </c>
      <c r="BJ123" s="23">
        <v>2.33</v>
      </c>
      <c r="BK123" s="23">
        <f t="shared" si="91"/>
        <v>0.21630769230769231</v>
      </c>
      <c r="BL123" s="23">
        <f t="shared" si="92"/>
        <v>0.23928112965340181</v>
      </c>
      <c r="BM123" s="5">
        <v>1.1000000000000001</v>
      </c>
      <c r="BN123" s="5">
        <f t="shared" si="93"/>
        <v>0.56999999999999995</v>
      </c>
      <c r="BO123" s="50"/>
      <c r="BP123" s="48">
        <f t="shared" si="56"/>
        <v>8853.6999999999989</v>
      </c>
      <c r="BQ123" s="51">
        <f t="shared" si="57"/>
        <v>4</v>
      </c>
      <c r="BR123" s="47">
        <f t="shared" si="94"/>
        <v>2833.1839999999997</v>
      </c>
      <c r="BS123" s="46">
        <f t="shared" si="58"/>
        <v>14.5</v>
      </c>
      <c r="BT123" s="46">
        <f t="shared" si="95"/>
        <v>7082.9599999999991</v>
      </c>
      <c r="BU123" s="46">
        <f t="shared" si="59"/>
        <v>240.355174745</v>
      </c>
      <c r="BV123" s="46">
        <f t="shared" si="60"/>
        <v>151.55824901807694</v>
      </c>
      <c r="BW123" s="46">
        <f t="shared" si="61"/>
        <v>192.03294039910139</v>
      </c>
      <c r="BX123" s="46">
        <f t="shared" si="62"/>
        <v>221.23120974499997</v>
      </c>
      <c r="BY123" s="46">
        <f t="shared" si="63"/>
        <v>240.355174745</v>
      </c>
      <c r="BZ123" s="46">
        <f t="shared" si="97"/>
        <v>276985.30337613804</v>
      </c>
      <c r="CA123" s="46">
        <f t="shared" si="97"/>
        <v>174655.72616843187</v>
      </c>
      <c r="CB123" s="46">
        <f t="shared" si="97"/>
        <v>221298.76051592446</v>
      </c>
      <c r="CC123" s="46">
        <f t="shared" si="97"/>
        <v>254946.84611013799</v>
      </c>
      <c r="CD123" s="46">
        <f t="shared" si="97"/>
        <v>276985.30337613804</v>
      </c>
    </row>
    <row r="124" spans="1:82" s="54" customFormat="1" ht="15" customHeight="1" x14ac:dyDescent="0.35">
      <c r="A124" s="39">
        <v>121</v>
      </c>
      <c r="B124" s="40" t="s">
        <v>82</v>
      </c>
      <c r="C124" s="40" t="s">
        <v>212</v>
      </c>
      <c r="D124" s="41">
        <v>1382.4</v>
      </c>
      <c r="E124" s="41">
        <f t="shared" si="64"/>
        <v>3317.76</v>
      </c>
      <c r="F124" s="41">
        <v>191.4</v>
      </c>
      <c r="G124" s="42" t="s">
        <v>90</v>
      </c>
      <c r="H124" s="43">
        <v>3</v>
      </c>
      <c r="I124" s="44">
        <v>11.25</v>
      </c>
      <c r="J124" s="41">
        <f t="shared" si="65"/>
        <v>1707.55</v>
      </c>
      <c r="K124" s="42" t="s">
        <v>85</v>
      </c>
      <c r="L124" s="44">
        <v>445.70000000000005</v>
      </c>
      <c r="M124" s="44">
        <v>23.4</v>
      </c>
      <c r="N124" s="41">
        <v>1423.8720000000001</v>
      </c>
      <c r="O124" s="45" t="s">
        <v>86</v>
      </c>
      <c r="P124" s="45" t="s">
        <v>85</v>
      </c>
      <c r="Q124" s="45" t="s">
        <v>87</v>
      </c>
      <c r="R124" s="45" t="s">
        <v>88</v>
      </c>
      <c r="S124" s="46">
        <f t="shared" si="66"/>
        <v>404807.51620873209</v>
      </c>
      <c r="T124" s="46">
        <f t="shared" si="49"/>
        <v>122.01229631098454</v>
      </c>
      <c r="U124" s="47">
        <f t="shared" si="67"/>
        <v>313422.42190627207</v>
      </c>
      <c r="V124" s="47">
        <f t="shared" si="50"/>
        <v>91385.094302460027</v>
      </c>
      <c r="W124" s="47">
        <f t="shared" si="68"/>
        <v>278733.03725367284</v>
      </c>
      <c r="X124" s="47">
        <f t="shared" si="51"/>
        <v>126074.47895505925</v>
      </c>
      <c r="Y124" s="48">
        <f t="shared" si="69"/>
        <v>373509.29014123208</v>
      </c>
      <c r="Z124" s="47">
        <f t="shared" si="52"/>
        <v>31298.226067500014</v>
      </c>
      <c r="AA124" s="48">
        <f t="shared" si="70"/>
        <v>392046.44386925391</v>
      </c>
      <c r="AB124" s="47">
        <f t="shared" si="53"/>
        <v>12761.072339478182</v>
      </c>
      <c r="AC124" s="47">
        <f t="shared" si="71"/>
        <v>261518.87166449748</v>
      </c>
      <c r="AD124" s="47">
        <f t="shared" si="72"/>
        <v>143288.64454423462</v>
      </c>
      <c r="AE124" s="47">
        <f t="shared" si="73"/>
        <v>43.188369425225034</v>
      </c>
      <c r="AF124" s="49">
        <f t="shared" si="74"/>
        <v>0.6460326480935441</v>
      </c>
      <c r="AG124" s="47">
        <f>IF(ISBLANK($D124),"",S124*_xlfn.XLOOKUP(Q124,DATA!$B$24:$B$25,DATA!$C$24:$C$25,"error",0,1)/1000)</f>
        <v>81.346070382144703</v>
      </c>
      <c r="AH124" s="47">
        <f>IF(ISBLANK($D124),"",V124*_xlfn.XLOOKUP(Q124,DATA!$B$24:$B$25,DATA!$C$24:$C$25,"error",0,1)/1000)</f>
        <v>18.363834700079341</v>
      </c>
      <c r="AI124" s="47">
        <f>IF(ISBLANK($D124),"",X124*_xlfn.XLOOKUP(Q124,DATA!$B$24:$B$25,DATA!$C$24:$C$25,"error",0,1)/1000)</f>
        <v>25.334666546019154</v>
      </c>
      <c r="AJ124" s="47">
        <f>IF(ISBLANK($D124),"",Z124*_xlfn.XLOOKUP(Q124,DATA!$B$24:$B$25,DATA!$C$24:$C$25,"error",0,1)/1000)</f>
        <v>6.2893785282641277</v>
      </c>
      <c r="AK124" s="47">
        <f>IF(ISBLANK($D124),"",AB124*_xlfn.XLOOKUP(Q124,DATA!$B$24:$B$25,DATA!$C$24:$C$25,"error",0,1)/1000)</f>
        <v>2.5643374866181405</v>
      </c>
      <c r="AL124" s="47">
        <f t="shared" si="54"/>
        <v>52.552217260980768</v>
      </c>
      <c r="AM124" s="47">
        <f t="shared" si="55"/>
        <v>28.793853121163934</v>
      </c>
      <c r="AN124" s="47">
        <f t="shared" si="75"/>
        <v>5.4968876686136809</v>
      </c>
      <c r="AO124" s="47">
        <f t="shared" si="76"/>
        <v>1.2409196416878563</v>
      </c>
      <c r="AP124" s="47">
        <f t="shared" si="77"/>
        <v>1.7119673448395603</v>
      </c>
      <c r="AQ124" s="47">
        <f t="shared" si="78"/>
        <v>0.42499910706009014</v>
      </c>
      <c r="AR124" s="47">
        <f t="shared" si="79"/>
        <v>0.17328280323973794</v>
      </c>
      <c r="AS124" s="47">
        <f t="shared" si="80"/>
        <v>3.5511688968272446</v>
      </c>
      <c r="AT124" s="47">
        <f t="shared" si="81"/>
        <v>1.9457187717864364</v>
      </c>
      <c r="AU124" s="47">
        <f t="shared" si="82"/>
        <v>0.29895613368466606</v>
      </c>
      <c r="AV124" s="47">
        <f t="shared" si="83"/>
        <v>6.748919764371393E-2</v>
      </c>
      <c r="AW124" s="47">
        <f t="shared" si="84"/>
        <v>9.3107803772296369E-2</v>
      </c>
      <c r="AX124" s="47">
        <f t="shared" si="85"/>
        <v>2.3114187068364021E-2</v>
      </c>
      <c r="AY124" s="47">
        <f t="shared" si="86"/>
        <v>9.4242342237380611E-3</v>
      </c>
      <c r="AZ124" s="47">
        <f t="shared" si="87"/>
        <v>0.19313542270811238</v>
      </c>
      <c r="BA124" s="47">
        <f t="shared" si="88"/>
        <v>0.10582071097655368</v>
      </c>
      <c r="BB124" s="23">
        <f>IF(V124&gt;0,J124*DATA!$C$4,0)</f>
        <v>110990.75</v>
      </c>
      <c r="BC124" s="23">
        <f>IF(X124&gt;0,N124*_xlfn.XLOOKUP(Budapest!O124,DATA!$B$5:$B$6,DATA!$C$5:$C$6,"error",0,1),0)</f>
        <v>68345.856</v>
      </c>
      <c r="BD124" s="23">
        <f>IF(Z124&gt;0,(L124-M124)*DATA!$C$7,"0,00 ")</f>
        <v>63345.000000000007</v>
      </c>
      <c r="BE124" s="23">
        <f>IF(G124="basement",D124*DATA!$C$8,IF(G124="ground",0,"error"))</f>
        <v>55296</v>
      </c>
      <c r="BF124" s="23">
        <f t="shared" si="89"/>
        <v>297977.60600000003</v>
      </c>
      <c r="BG124" s="23">
        <v>1.48</v>
      </c>
      <c r="BH124" s="23">
        <v>2.758122055194077</v>
      </c>
      <c r="BI124" s="23">
        <f t="shared" si="90"/>
        <v>0.85</v>
      </c>
      <c r="BJ124" s="23">
        <v>2.33</v>
      </c>
      <c r="BK124" s="23">
        <f t="shared" si="91"/>
        <v>0.21630769230769231</v>
      </c>
      <c r="BL124" s="23">
        <f t="shared" si="92"/>
        <v>0.23928112965340181</v>
      </c>
      <c r="BM124" s="5">
        <v>1.1000000000000001</v>
      </c>
      <c r="BN124" s="5">
        <f t="shared" si="93"/>
        <v>0.40124223602484466</v>
      </c>
      <c r="BO124" s="50"/>
      <c r="BP124" s="48">
        <f t="shared" si="56"/>
        <v>15552.000000000002</v>
      </c>
      <c r="BQ124" s="51">
        <f t="shared" si="57"/>
        <v>3</v>
      </c>
      <c r="BR124" s="47">
        <f t="shared" si="94"/>
        <v>4976.6400000000003</v>
      </c>
      <c r="BS124" s="46">
        <f t="shared" si="58"/>
        <v>11.25</v>
      </c>
      <c r="BT124" s="46">
        <f t="shared" si="95"/>
        <v>11819.520000000002</v>
      </c>
      <c r="BU124" s="46">
        <f t="shared" si="59"/>
        <v>351.27344343000004</v>
      </c>
      <c r="BV124" s="46">
        <f t="shared" si="60"/>
        <v>271.97363928000004</v>
      </c>
      <c r="BW124" s="46">
        <f t="shared" si="61"/>
        <v>241.87177824858799</v>
      </c>
      <c r="BX124" s="46">
        <f t="shared" si="62"/>
        <v>324.11427468000005</v>
      </c>
      <c r="BY124" s="46">
        <f t="shared" si="63"/>
        <v>340.19996864739142</v>
      </c>
      <c r="BZ124" s="46">
        <f t="shared" si="97"/>
        <v>404807.51620873209</v>
      </c>
      <c r="CA124" s="46">
        <f t="shared" si="97"/>
        <v>313422.42190627207</v>
      </c>
      <c r="CB124" s="46">
        <f t="shared" si="97"/>
        <v>278733.03725367284</v>
      </c>
      <c r="CC124" s="46">
        <f t="shared" si="97"/>
        <v>373509.29014123208</v>
      </c>
      <c r="CD124" s="46">
        <f t="shared" si="97"/>
        <v>392046.44386925391</v>
      </c>
    </row>
    <row r="125" spans="1:82" s="54" customFormat="1" ht="15" customHeight="1" x14ac:dyDescent="0.35">
      <c r="A125" s="39">
        <v>122</v>
      </c>
      <c r="B125" s="40" t="s">
        <v>82</v>
      </c>
      <c r="C125" s="40" t="s">
        <v>213</v>
      </c>
      <c r="D125" s="41">
        <v>656.6</v>
      </c>
      <c r="E125" s="41">
        <f t="shared" si="64"/>
        <v>3151.6800000000003</v>
      </c>
      <c r="F125" s="41">
        <v>102.8</v>
      </c>
      <c r="G125" s="42" t="s">
        <v>84</v>
      </c>
      <c r="H125" s="43">
        <v>6</v>
      </c>
      <c r="I125" s="44">
        <v>19.5</v>
      </c>
      <c r="J125" s="41">
        <f t="shared" si="65"/>
        <v>1644</v>
      </c>
      <c r="K125" s="42" t="s">
        <v>97</v>
      </c>
      <c r="L125" s="44">
        <v>360.6</v>
      </c>
      <c r="M125" s="44">
        <v>360.6</v>
      </c>
      <c r="N125" s="41">
        <v>676.298</v>
      </c>
      <c r="O125" s="45" t="s">
        <v>86</v>
      </c>
      <c r="P125" s="45" t="s">
        <v>97</v>
      </c>
      <c r="Q125" s="45" t="s">
        <v>87</v>
      </c>
      <c r="R125" s="45" t="s">
        <v>88</v>
      </c>
      <c r="S125" s="46">
        <f t="shared" si="66"/>
        <v>118438.55883577203</v>
      </c>
      <c r="T125" s="46">
        <f t="shared" si="49"/>
        <v>37.579500087500001</v>
      </c>
      <c r="U125" s="47">
        <f t="shared" si="67"/>
        <v>118438.55883577203</v>
      </c>
      <c r="V125" s="47">
        <f t="shared" si="50"/>
        <v>0</v>
      </c>
      <c r="W125" s="47">
        <f t="shared" si="68"/>
        <v>115590.08354365647</v>
      </c>
      <c r="X125" s="47">
        <f t="shared" si="51"/>
        <v>2848.4752921155596</v>
      </c>
      <c r="Y125" s="48">
        <f t="shared" si="69"/>
        <v>118438.55883577203</v>
      </c>
      <c r="Z125" s="47">
        <f t="shared" si="52"/>
        <v>0</v>
      </c>
      <c r="AA125" s="48">
        <f t="shared" si="70"/>
        <v>118438.55883577203</v>
      </c>
      <c r="AB125" s="47">
        <f t="shared" si="53"/>
        <v>0</v>
      </c>
      <c r="AC125" s="47">
        <f t="shared" si="71"/>
        <v>2848.4752921155596</v>
      </c>
      <c r="AD125" s="47">
        <f t="shared" si="72"/>
        <v>115590.08354365647</v>
      </c>
      <c r="AE125" s="47">
        <f t="shared" si="73"/>
        <v>36.67570424143836</v>
      </c>
      <c r="AF125" s="49">
        <f t="shared" si="74"/>
        <v>2.4050236005195624E-2</v>
      </c>
      <c r="AG125" s="47">
        <f>IF(ISBLANK($D125),"",S125*_xlfn.XLOOKUP(Q125,DATA!$B$24:$B$25,DATA!$C$24:$C$25,"error",0,1)/1000)</f>
        <v>23.80022839804839</v>
      </c>
      <c r="AH125" s="47">
        <f>IF(ISBLANK($D125),"",V125*_xlfn.XLOOKUP(Q125,DATA!$B$24:$B$25,DATA!$C$24:$C$25,"error",0,1)/1000)</f>
        <v>0</v>
      </c>
      <c r="AI125" s="47">
        <f>IF(ISBLANK($D125),"",X125*_xlfn.XLOOKUP(Q125,DATA!$B$24:$B$25,DATA!$C$24:$C$25,"error",0,1)/1000)</f>
        <v>0.57240110995062166</v>
      </c>
      <c r="AJ125" s="47">
        <f>IF(ISBLANK($D125),"",Z125*_xlfn.XLOOKUP(Q125,DATA!$B$24:$B$25,DATA!$C$24:$C$25,"error",0,1)/1000)</f>
        <v>0</v>
      </c>
      <c r="AK125" s="47">
        <f>IF(ISBLANK($D125),"",AB125*_xlfn.XLOOKUP(Q125,DATA!$B$24:$B$25,DATA!$C$24:$C$25,"error",0,1)/1000)</f>
        <v>0</v>
      </c>
      <c r="AL125" s="47">
        <f t="shared" si="54"/>
        <v>0.57240110995062166</v>
      </c>
      <c r="AM125" s="47">
        <f t="shared" si="55"/>
        <v>23.227827288097767</v>
      </c>
      <c r="AN125" s="47">
        <f t="shared" si="75"/>
        <v>1.6082790647025234</v>
      </c>
      <c r="AO125" s="47">
        <f t="shared" si="76"/>
        <v>0</v>
      </c>
      <c r="AP125" s="47">
        <f t="shared" si="77"/>
        <v>3.8679491068310902E-2</v>
      </c>
      <c r="AQ125" s="47">
        <f t="shared" si="78"/>
        <v>0</v>
      </c>
      <c r="AR125" s="47">
        <f t="shared" si="79"/>
        <v>0</v>
      </c>
      <c r="AS125" s="47">
        <f t="shared" si="80"/>
        <v>3.8679491068310902E-2</v>
      </c>
      <c r="AT125" s="47">
        <f t="shared" si="81"/>
        <v>1.5695995736342125</v>
      </c>
      <c r="AU125" s="47">
        <f t="shared" si="82"/>
        <v>8.7468567679629614E-2</v>
      </c>
      <c r="AV125" s="47">
        <f t="shared" si="83"/>
        <v>0</v>
      </c>
      <c r="AW125" s="47">
        <f t="shared" si="84"/>
        <v>2.1036396957315145E-3</v>
      </c>
      <c r="AX125" s="47">
        <f t="shared" si="85"/>
        <v>0</v>
      </c>
      <c r="AY125" s="47">
        <f t="shared" si="86"/>
        <v>0</v>
      </c>
      <c r="AZ125" s="47">
        <f t="shared" si="87"/>
        <v>2.1036396957315145E-3</v>
      </c>
      <c r="BA125" s="47">
        <f t="shared" si="88"/>
        <v>8.5364927983898095E-2</v>
      </c>
      <c r="BB125" s="23">
        <f>IF(V125&gt;0,J125*DATA!$C$4,0)</f>
        <v>0</v>
      </c>
      <c r="BC125" s="23">
        <f>IF(X125&gt;0,N125*_xlfn.XLOOKUP(Budapest!O125,DATA!$B$5:$B$6,DATA!$C$5:$C$6,"error",0,1),0)</f>
        <v>32462.304</v>
      </c>
      <c r="BD125" s="23" t="str">
        <f>IF(Z125&gt;0,(L125-M125)*DATA!$C$7,"0,00 ")</f>
        <v xml:space="preserve">0,00 </v>
      </c>
      <c r="BE125" s="23">
        <f>IF(G125="basement",D125*DATA!$C$8,IF(G125="ground",0,"error"))</f>
        <v>0</v>
      </c>
      <c r="BF125" s="23">
        <f t="shared" si="89"/>
        <v>32462.304</v>
      </c>
      <c r="BG125" s="23">
        <v>0.25</v>
      </c>
      <c r="BH125" s="23">
        <v>1.1000000000000001</v>
      </c>
      <c r="BI125" s="23">
        <f t="shared" si="90"/>
        <v>0.56999999999999995</v>
      </c>
      <c r="BJ125" s="23">
        <v>0.22</v>
      </c>
      <c r="BK125" s="23">
        <f t="shared" si="91"/>
        <v>0.25</v>
      </c>
      <c r="BL125" s="23">
        <f t="shared" si="92"/>
        <v>0.12054794520547943</v>
      </c>
      <c r="BM125" s="5">
        <v>1.1000000000000001</v>
      </c>
      <c r="BN125" s="5">
        <f t="shared" si="93"/>
        <v>0.56999999999999995</v>
      </c>
      <c r="BO125" s="50"/>
      <c r="BP125" s="48">
        <f t="shared" si="56"/>
        <v>12803.7</v>
      </c>
      <c r="BQ125" s="51">
        <f t="shared" si="57"/>
        <v>6</v>
      </c>
      <c r="BR125" s="47">
        <f t="shared" si="94"/>
        <v>4097.1840000000002</v>
      </c>
      <c r="BS125" s="46">
        <f t="shared" si="58"/>
        <v>19.5</v>
      </c>
      <c r="BT125" s="46">
        <f t="shared" si="95"/>
        <v>10242.960000000001</v>
      </c>
      <c r="BU125" s="46">
        <f t="shared" si="59"/>
        <v>102.77556303000001</v>
      </c>
      <c r="BV125" s="46">
        <f t="shared" si="60"/>
        <v>102.77556303000001</v>
      </c>
      <c r="BW125" s="46">
        <f t="shared" si="61"/>
        <v>100.30378648356167</v>
      </c>
      <c r="BX125" s="46">
        <f t="shared" si="62"/>
        <v>102.77556303000001</v>
      </c>
      <c r="BY125" s="46">
        <f t="shared" si="63"/>
        <v>102.77556303000001</v>
      </c>
      <c r="BZ125" s="46">
        <f t="shared" si="97"/>
        <v>118438.55883577203</v>
      </c>
      <c r="CA125" s="46">
        <f t="shared" si="97"/>
        <v>118438.55883577203</v>
      </c>
      <c r="CB125" s="46">
        <f t="shared" si="97"/>
        <v>115590.08354365647</v>
      </c>
      <c r="CC125" s="46">
        <f t="shared" si="97"/>
        <v>118438.55883577203</v>
      </c>
      <c r="CD125" s="46">
        <f t="shared" si="97"/>
        <v>118438.55883577203</v>
      </c>
    </row>
    <row r="126" spans="1:82" s="54" customFormat="1" ht="15" customHeight="1" x14ac:dyDescent="0.35">
      <c r="A126" s="39">
        <v>123</v>
      </c>
      <c r="B126" s="40" t="s">
        <v>82</v>
      </c>
      <c r="C126" s="40" t="s">
        <v>214</v>
      </c>
      <c r="D126" s="41">
        <v>1175.4000000000001</v>
      </c>
      <c r="E126" s="41">
        <f t="shared" si="64"/>
        <v>1880.6400000000003</v>
      </c>
      <c r="F126" s="41">
        <v>230.39999999999998</v>
      </c>
      <c r="G126" s="42" t="s">
        <v>90</v>
      </c>
      <c r="H126" s="43">
        <v>2</v>
      </c>
      <c r="I126" s="44">
        <v>8.5</v>
      </c>
      <c r="J126" s="41">
        <f t="shared" si="65"/>
        <v>1567.8999999999999</v>
      </c>
      <c r="K126" s="42" t="s">
        <v>85</v>
      </c>
      <c r="L126" s="44">
        <v>390.5</v>
      </c>
      <c r="M126" s="44">
        <v>53.43</v>
      </c>
      <c r="N126" s="41">
        <v>1210.662</v>
      </c>
      <c r="O126" s="45" t="s">
        <v>86</v>
      </c>
      <c r="P126" s="45" t="s">
        <v>85</v>
      </c>
      <c r="Q126" s="45" t="s">
        <v>87</v>
      </c>
      <c r="R126" s="45" t="s">
        <v>88</v>
      </c>
      <c r="S126" s="46">
        <f t="shared" si="66"/>
        <v>333528.097285992</v>
      </c>
      <c r="T126" s="46">
        <f t="shared" si="49"/>
        <v>177.34818853474985</v>
      </c>
      <c r="U126" s="47">
        <f t="shared" si="67"/>
        <v>249616.82712885051</v>
      </c>
      <c r="V126" s="47">
        <f t="shared" si="50"/>
        <v>83911.270157141495</v>
      </c>
      <c r="W126" s="47">
        <f t="shared" si="68"/>
        <v>226331.95827863042</v>
      </c>
      <c r="X126" s="47">
        <f t="shared" si="51"/>
        <v>107196.13900736158</v>
      </c>
      <c r="Y126" s="48">
        <f t="shared" si="69"/>
        <v>308546.58400024194</v>
      </c>
      <c r="Z126" s="47">
        <f t="shared" si="52"/>
        <v>24981.513285750058</v>
      </c>
      <c r="AA126" s="48">
        <f t="shared" si="70"/>
        <v>322677.86260151374</v>
      </c>
      <c r="AB126" s="47">
        <f t="shared" si="53"/>
        <v>10850.234684478259</v>
      </c>
      <c r="AC126" s="47">
        <f t="shared" si="71"/>
        <v>226939.15713473139</v>
      </c>
      <c r="AD126" s="47">
        <f t="shared" si="72"/>
        <v>106588.94015126061</v>
      </c>
      <c r="AE126" s="47">
        <f t="shared" si="73"/>
        <v>56.676950480294259</v>
      </c>
      <c r="AF126" s="49">
        <f t="shared" si="74"/>
        <v>0.68041990759218329</v>
      </c>
      <c r="AG126" s="47">
        <f>IF(ISBLANK($D126),"",S126*_xlfn.XLOOKUP(Q126,DATA!$B$24:$B$25,DATA!$C$24:$C$25,"error",0,1)/1000)</f>
        <v>67.022471149620088</v>
      </c>
      <c r="AH126" s="47">
        <f>IF(ISBLANK($D126),"",V126*_xlfn.XLOOKUP(Q126,DATA!$B$24:$B$25,DATA!$C$24:$C$25,"error",0,1)/1000)</f>
        <v>16.861969738077583</v>
      </c>
      <c r="AI126" s="47">
        <f>IF(ISBLANK($D126),"",X126*_xlfn.XLOOKUP(Q126,DATA!$B$24:$B$25,DATA!$C$24:$C$25,"error",0,1)/1000)</f>
        <v>21.541064133529307</v>
      </c>
      <c r="AJ126" s="47">
        <f>IF(ISBLANK($D126),"",Z126*_xlfn.XLOOKUP(Q126,DATA!$B$24:$B$25,DATA!$C$24:$C$25,"error",0,1)/1000)</f>
        <v>5.0200350947714742</v>
      </c>
      <c r="AK126" s="47">
        <f>IF(ISBLANK($D126),"",AB126*_xlfn.XLOOKUP(Q126,DATA!$B$24:$B$25,DATA!$C$24:$C$25,"error",0,1)/1000)</f>
        <v>2.1803546598459063</v>
      </c>
      <c r="AL126" s="47">
        <f t="shared" si="54"/>
        <v>45.60342362622427</v>
      </c>
      <c r="AM126" s="47">
        <f t="shared" si="55"/>
        <v>21.419047523395818</v>
      </c>
      <c r="AN126" s="47">
        <f t="shared" si="75"/>
        <v>4.5289833110761935</v>
      </c>
      <c r="AO126" s="47">
        <f t="shared" si="76"/>
        <v>1.1394324653464838</v>
      </c>
      <c r="AP126" s="47">
        <f t="shared" si="77"/>
        <v>1.4556180679430113</v>
      </c>
      <c r="AQ126" s="47">
        <f t="shared" si="78"/>
        <v>0.33922436423572067</v>
      </c>
      <c r="AR126" s="47">
        <f t="shared" si="79"/>
        <v>0.14733550848378849</v>
      </c>
      <c r="AS126" s="47">
        <f t="shared" si="80"/>
        <v>3.0816104060090042</v>
      </c>
      <c r="AT126" s="47">
        <f t="shared" si="81"/>
        <v>1.4473729050671893</v>
      </c>
      <c r="AU126" s="47">
        <f t="shared" si="82"/>
        <v>0.24631526453280927</v>
      </c>
      <c r="AV126" s="47">
        <f t="shared" si="83"/>
        <v>6.1969671743479837E-2</v>
      </c>
      <c r="AW126" s="47">
        <f t="shared" si="84"/>
        <v>7.9165880030350952E-2</v>
      </c>
      <c r="AX126" s="47">
        <f t="shared" si="85"/>
        <v>1.844920444028765E-2</v>
      </c>
      <c r="AY126" s="47">
        <f t="shared" si="86"/>
        <v>8.0130533178398317E-3</v>
      </c>
      <c r="AZ126" s="47">
        <f t="shared" si="87"/>
        <v>0.16759780953195827</v>
      </c>
      <c r="BA126" s="47">
        <f t="shared" si="88"/>
        <v>7.8717455000851005E-2</v>
      </c>
      <c r="BB126" s="23">
        <f>IF(V126&gt;0,J126*DATA!$C$4,0)</f>
        <v>101913.49999999999</v>
      </c>
      <c r="BC126" s="23">
        <f>IF(X126&gt;0,N126*_xlfn.XLOOKUP(Budapest!O126,DATA!$B$5:$B$6,DATA!$C$5:$C$6,"error",0,1),0)</f>
        <v>58111.775999999998</v>
      </c>
      <c r="BD126" s="23">
        <f>IF(Z126&gt;0,(L126-M126)*DATA!$C$7,"0,00 ")</f>
        <v>50560.5</v>
      </c>
      <c r="BE126" s="23">
        <f>IF(G126="basement",D126*DATA!$C$8,IF(G126="ground",0,"error"))</f>
        <v>47016</v>
      </c>
      <c r="BF126" s="23">
        <f t="shared" si="89"/>
        <v>257601.77599999998</v>
      </c>
      <c r="BG126" s="23">
        <v>1.48</v>
      </c>
      <c r="BH126" s="23">
        <v>2.6105569782330345</v>
      </c>
      <c r="BI126" s="23">
        <f t="shared" si="90"/>
        <v>0.85</v>
      </c>
      <c r="BJ126" s="23">
        <v>2.33</v>
      </c>
      <c r="BK126" s="23">
        <f t="shared" si="91"/>
        <v>0.21630769230769231</v>
      </c>
      <c r="BL126" s="23">
        <f t="shared" si="92"/>
        <v>0.23928112965340181</v>
      </c>
      <c r="BM126" s="5">
        <v>1.1000000000000001</v>
      </c>
      <c r="BN126" s="5">
        <f t="shared" si="93"/>
        <v>0.40124223602484466</v>
      </c>
      <c r="BO126" s="50"/>
      <c r="BP126" s="48">
        <f t="shared" si="56"/>
        <v>9990.9000000000015</v>
      </c>
      <c r="BQ126" s="51">
        <f t="shared" si="57"/>
        <v>2</v>
      </c>
      <c r="BR126" s="47">
        <f t="shared" si="94"/>
        <v>3197.0880000000006</v>
      </c>
      <c r="BS126" s="46">
        <f t="shared" si="58"/>
        <v>8.5</v>
      </c>
      <c r="BT126" s="46">
        <f t="shared" si="95"/>
        <v>7593.0840000000007</v>
      </c>
      <c r="BU126" s="46">
        <f t="shared" si="59"/>
        <v>289.42042457999997</v>
      </c>
      <c r="BV126" s="46">
        <f t="shared" si="60"/>
        <v>216.60606311076924</v>
      </c>
      <c r="BW126" s="46">
        <f t="shared" si="61"/>
        <v>196.4005191588254</v>
      </c>
      <c r="BX126" s="46">
        <f t="shared" si="62"/>
        <v>267.74261020499995</v>
      </c>
      <c r="BY126" s="46">
        <f t="shared" si="63"/>
        <v>280.0050872973913</v>
      </c>
      <c r="BZ126" s="46">
        <f t="shared" si="97"/>
        <v>333528.097285992</v>
      </c>
      <c r="CA126" s="46">
        <f t="shared" si="97"/>
        <v>249616.82712885051</v>
      </c>
      <c r="CB126" s="46">
        <f t="shared" si="97"/>
        <v>226331.95827863042</v>
      </c>
      <c r="CC126" s="46">
        <f t="shared" si="97"/>
        <v>308546.58400024194</v>
      </c>
      <c r="CD126" s="46">
        <f t="shared" si="97"/>
        <v>322677.86260151374</v>
      </c>
    </row>
    <row r="127" spans="1:82" s="54" customFormat="1" ht="15" customHeight="1" x14ac:dyDescent="0.35">
      <c r="A127" s="39">
        <v>124</v>
      </c>
      <c r="B127" s="40" t="s">
        <v>82</v>
      </c>
      <c r="C127" s="40" t="s">
        <v>215</v>
      </c>
      <c r="D127" s="41">
        <v>178.7</v>
      </c>
      <c r="E127" s="41">
        <f t="shared" si="64"/>
        <v>285.92</v>
      </c>
      <c r="F127" s="41">
        <v>54.8</v>
      </c>
      <c r="G127" s="42" t="s">
        <v>84</v>
      </c>
      <c r="H127" s="43">
        <v>2</v>
      </c>
      <c r="I127" s="44">
        <v>8.5</v>
      </c>
      <c r="J127" s="41">
        <f t="shared" si="65"/>
        <v>386.69999999999993</v>
      </c>
      <c r="K127" s="42" t="s">
        <v>85</v>
      </c>
      <c r="L127" s="44">
        <v>79.099999999999994</v>
      </c>
      <c r="M127" s="44">
        <v>7.9</v>
      </c>
      <c r="N127" s="41">
        <v>184.06100000000001</v>
      </c>
      <c r="O127" s="45" t="s">
        <v>86</v>
      </c>
      <c r="P127" s="45" t="s">
        <v>85</v>
      </c>
      <c r="Q127" s="45" t="s">
        <v>87</v>
      </c>
      <c r="R127" s="45" t="s">
        <v>88</v>
      </c>
      <c r="S127" s="46">
        <f t="shared" si="66"/>
        <v>61373.181064811004</v>
      </c>
      <c r="T127" s="46">
        <f t="shared" si="49"/>
        <v>214.65158458593663</v>
      </c>
      <c r="U127" s="47">
        <f t="shared" si="67"/>
        <v>40677.672314401767</v>
      </c>
      <c r="V127" s="47">
        <f t="shared" si="50"/>
        <v>20695.508750409237</v>
      </c>
      <c r="W127" s="47">
        <f t="shared" si="68"/>
        <v>45075.792907064257</v>
      </c>
      <c r="X127" s="47">
        <f t="shared" si="51"/>
        <v>16297.388157746747</v>
      </c>
      <c r="Y127" s="48">
        <f t="shared" si="69"/>
        <v>56096.283844811005</v>
      </c>
      <c r="Z127" s="47">
        <f t="shared" si="52"/>
        <v>5276.8972199999989</v>
      </c>
      <c r="AA127" s="48">
        <f t="shared" si="70"/>
        <v>61373.181064811004</v>
      </c>
      <c r="AB127" s="47">
        <f t="shared" si="53"/>
        <v>0</v>
      </c>
      <c r="AC127" s="47">
        <f t="shared" si="71"/>
        <v>42269.794128155983</v>
      </c>
      <c r="AD127" s="47">
        <f t="shared" si="72"/>
        <v>19103.386936655021</v>
      </c>
      <c r="AE127" s="47">
        <f t="shared" si="73"/>
        <v>66.813748379459355</v>
      </c>
      <c r="AF127" s="49">
        <f t="shared" si="74"/>
        <v>0.68873396155754807</v>
      </c>
      <c r="AG127" s="47">
        <f>IF(ISBLANK($D127),"",S127*_xlfn.XLOOKUP(Q127,DATA!$B$24:$B$25,DATA!$C$24:$C$25,"error",0,1)/1000)</f>
        <v>12.33294073497377</v>
      </c>
      <c r="AH127" s="47">
        <f>IF(ISBLANK($D127),"",V127*_xlfn.XLOOKUP(Q127,DATA!$B$24:$B$25,DATA!$C$24:$C$25,"error",0,1)/1000)</f>
        <v>4.1587624833947361</v>
      </c>
      <c r="AI127" s="47">
        <f>IF(ISBLANK($D127),"",X127*_xlfn.XLOOKUP(Q127,DATA!$B$24:$B$25,DATA!$C$24:$C$25,"error",0,1)/1000)</f>
        <v>3.2749601502992087</v>
      </c>
      <c r="AJ127" s="47">
        <f>IF(ISBLANK($D127),"",Z127*_xlfn.XLOOKUP(Q127,DATA!$B$24:$B$25,DATA!$C$24:$C$25,"error",0,1)/1000)</f>
        <v>1.0603924963589997</v>
      </c>
      <c r="AK127" s="47">
        <f>IF(ISBLANK($D127),"",AB127*_xlfn.XLOOKUP(Q127,DATA!$B$24:$B$25,DATA!$C$24:$C$25,"error",0,1)/1000)</f>
        <v>0</v>
      </c>
      <c r="AL127" s="47">
        <f t="shared" si="54"/>
        <v>8.4941151300529452</v>
      </c>
      <c r="AM127" s="47">
        <f t="shared" si="55"/>
        <v>3.8388256049208245</v>
      </c>
      <c r="AN127" s="47">
        <f t="shared" si="75"/>
        <v>0.83338739690001118</v>
      </c>
      <c r="AO127" s="47">
        <f t="shared" si="76"/>
        <v>0.28102464082497963</v>
      </c>
      <c r="AP127" s="47">
        <f t="shared" si="77"/>
        <v>0.22130249169764871</v>
      </c>
      <c r="AQ127" s="47">
        <f t="shared" si="78"/>
        <v>7.1655070856448955E-2</v>
      </c>
      <c r="AR127" s="47">
        <f t="shared" si="79"/>
        <v>0</v>
      </c>
      <c r="AS127" s="47">
        <f t="shared" si="80"/>
        <v>0.57398220337907735</v>
      </c>
      <c r="AT127" s="47">
        <f t="shared" si="81"/>
        <v>0.25940519352093383</v>
      </c>
      <c r="AU127" s="47">
        <f t="shared" si="82"/>
        <v>4.5324970976092442E-2</v>
      </c>
      <c r="AV127" s="47">
        <f t="shared" si="83"/>
        <v>1.5283928862302234E-2</v>
      </c>
      <c r="AW127" s="47">
        <f t="shared" si="84"/>
        <v>1.2035853974326802E-2</v>
      </c>
      <c r="AX127" s="47">
        <f t="shared" si="85"/>
        <v>3.8970639812160005E-3</v>
      </c>
      <c r="AY127" s="47">
        <f t="shared" si="86"/>
        <v>0</v>
      </c>
      <c r="AZ127" s="47">
        <f t="shared" si="87"/>
        <v>3.1216846817845038E-2</v>
      </c>
      <c r="BA127" s="47">
        <f t="shared" si="88"/>
        <v>1.4108124158247404E-2</v>
      </c>
      <c r="BB127" s="23">
        <f>IF(V127&gt;0,J127*DATA!$C$4,0)</f>
        <v>25135.499999999996</v>
      </c>
      <c r="BC127" s="23">
        <f>IF(X127&gt;0,N127*_xlfn.XLOOKUP(Budapest!O127,DATA!$B$5:$B$6,DATA!$C$5:$C$6,"error",0,1),0)</f>
        <v>8834.9279999999999</v>
      </c>
      <c r="BD127" s="23">
        <f>IF(Z127&gt;0,(L127-M127)*DATA!$C$7,"0,00 ")</f>
        <v>10679.999999999998</v>
      </c>
      <c r="BE127" s="23">
        <f>IF(G127="basement",D127*DATA!$C$8,IF(G127="ground",0,"error"))</f>
        <v>0</v>
      </c>
      <c r="BF127" s="23">
        <f t="shared" si="89"/>
        <v>44650.428</v>
      </c>
      <c r="BG127" s="23">
        <v>1.48</v>
      </c>
      <c r="BH127" s="23">
        <v>2.675221238938053</v>
      </c>
      <c r="BI127" s="23">
        <f t="shared" si="90"/>
        <v>0.56999999999999995</v>
      </c>
      <c r="BJ127" s="23">
        <v>2.33</v>
      </c>
      <c r="BK127" s="23">
        <f t="shared" si="91"/>
        <v>0.21630769230769231</v>
      </c>
      <c r="BL127" s="23">
        <f t="shared" si="92"/>
        <v>0.23928112965340181</v>
      </c>
      <c r="BM127" s="5">
        <v>1.1000000000000001</v>
      </c>
      <c r="BN127" s="5">
        <f t="shared" si="93"/>
        <v>0.56999999999999995</v>
      </c>
      <c r="BO127" s="50"/>
      <c r="BP127" s="48">
        <f t="shared" si="56"/>
        <v>1518.9499999999998</v>
      </c>
      <c r="BQ127" s="51">
        <f t="shared" si="57"/>
        <v>2</v>
      </c>
      <c r="BR127" s="47">
        <f t="shared" si="94"/>
        <v>486.06399999999996</v>
      </c>
      <c r="BS127" s="46">
        <f t="shared" si="58"/>
        <v>8.5</v>
      </c>
      <c r="BT127" s="46">
        <f t="shared" si="95"/>
        <v>1154.4019999999998</v>
      </c>
      <c r="BU127" s="46">
        <f t="shared" si="59"/>
        <v>53.256838827499998</v>
      </c>
      <c r="BV127" s="46">
        <f t="shared" si="60"/>
        <v>35.29822311211538</v>
      </c>
      <c r="BW127" s="46">
        <f t="shared" si="61"/>
        <v>39.114710957188699</v>
      </c>
      <c r="BX127" s="46">
        <f t="shared" si="62"/>
        <v>48.677788827500002</v>
      </c>
      <c r="BY127" s="46">
        <f t="shared" si="63"/>
        <v>53.256838827499998</v>
      </c>
      <c r="BZ127" s="46">
        <f t="shared" si="97"/>
        <v>61373.181064811004</v>
      </c>
      <c r="CA127" s="46">
        <f t="shared" si="97"/>
        <v>40677.672314401767</v>
      </c>
      <c r="CB127" s="46">
        <f t="shared" si="97"/>
        <v>45075.792907064257</v>
      </c>
      <c r="CC127" s="46">
        <f t="shared" si="97"/>
        <v>56096.283844811005</v>
      </c>
      <c r="CD127" s="46">
        <f t="shared" si="97"/>
        <v>61373.181064811004</v>
      </c>
    </row>
    <row r="128" spans="1:82" s="54" customFormat="1" ht="15" customHeight="1" x14ac:dyDescent="0.35">
      <c r="A128" s="39">
        <v>125</v>
      </c>
      <c r="B128" s="40" t="s">
        <v>82</v>
      </c>
      <c r="C128" s="40" t="s">
        <v>216</v>
      </c>
      <c r="D128" s="41">
        <v>199.1</v>
      </c>
      <c r="E128" s="41">
        <f t="shared" si="64"/>
        <v>955.68000000000006</v>
      </c>
      <c r="F128" s="41">
        <v>66.2</v>
      </c>
      <c r="G128" s="42" t="s">
        <v>90</v>
      </c>
      <c r="H128" s="43">
        <v>6</v>
      </c>
      <c r="I128" s="44">
        <v>19.5</v>
      </c>
      <c r="J128" s="41">
        <f t="shared" si="65"/>
        <v>1084.4000000000001</v>
      </c>
      <c r="K128" s="42" t="s">
        <v>85</v>
      </c>
      <c r="L128" s="44">
        <v>206.5</v>
      </c>
      <c r="M128" s="44">
        <v>144.5</v>
      </c>
      <c r="N128" s="41">
        <v>205.07300000000001</v>
      </c>
      <c r="O128" s="45" t="s">
        <v>86</v>
      </c>
      <c r="P128" s="45" t="s">
        <v>85</v>
      </c>
      <c r="Q128" s="45" t="s">
        <v>87</v>
      </c>
      <c r="R128" s="45" t="s">
        <v>88</v>
      </c>
      <c r="S128" s="46">
        <f t="shared" si="66"/>
        <v>127198.28027766303</v>
      </c>
      <c r="T128" s="46">
        <f t="shared" si="49"/>
        <v>133.0971457785692</v>
      </c>
      <c r="U128" s="47">
        <f t="shared" si="67"/>
        <v>69163.085840259941</v>
      </c>
      <c r="V128" s="47">
        <f t="shared" si="50"/>
        <v>58035.194437403086</v>
      </c>
      <c r="W128" s="47">
        <f t="shared" si="68"/>
        <v>109040.41803811421</v>
      </c>
      <c r="X128" s="47">
        <f t="shared" si="51"/>
        <v>18157.86223954882</v>
      </c>
      <c r="Y128" s="48">
        <f t="shared" si="69"/>
        <v>122603.22932766302</v>
      </c>
      <c r="Z128" s="47">
        <f t="shared" si="52"/>
        <v>4595.0509500000044</v>
      </c>
      <c r="AA128" s="48">
        <f t="shared" si="70"/>
        <v>125360.36831094563</v>
      </c>
      <c r="AB128" s="47">
        <f t="shared" si="53"/>
        <v>1837.9119667173945</v>
      </c>
      <c r="AC128" s="47">
        <f t="shared" si="71"/>
        <v>82626.019593669305</v>
      </c>
      <c r="AD128" s="47">
        <f t="shared" si="72"/>
        <v>44572.260683993722</v>
      </c>
      <c r="AE128" s="47">
        <f t="shared" si="73"/>
        <v>46.639315130581075</v>
      </c>
      <c r="AF128" s="49">
        <f t="shared" si="74"/>
        <v>0.64958440800696149</v>
      </c>
      <c r="AG128" s="47">
        <f>IF(ISBLANK($D128),"",S128*_xlfn.XLOOKUP(Q128,DATA!$B$24:$B$25,DATA!$C$24:$C$25,"error",0,1)/1000)</f>
        <v>25.560494421796385</v>
      </c>
      <c r="AH128" s="47">
        <f>IF(ISBLANK($D128),"",V128*_xlfn.XLOOKUP(Q128,DATA!$B$24:$B$25,DATA!$C$24:$C$25,"error",0,1)/1000)</f>
        <v>11.662172322196149</v>
      </c>
      <c r="AI128" s="47">
        <f>IF(ISBLANK($D128),"",X128*_xlfn.XLOOKUP(Q128,DATA!$B$24:$B$25,DATA!$C$24:$C$25,"error",0,1)/1000)</f>
        <v>3.6488224170373349</v>
      </c>
      <c r="AJ128" s="47">
        <f>IF(ISBLANK($D128),"",Z128*_xlfn.XLOOKUP(Q128,DATA!$B$24:$B$25,DATA!$C$24:$C$25,"error",0,1)/1000)</f>
        <v>0.92337548840250083</v>
      </c>
      <c r="AK128" s="47">
        <f>IF(ISBLANK($D128),"",AB128*_xlfn.XLOOKUP(Q128,DATA!$B$24:$B$25,DATA!$C$24:$C$25,"error",0,1)/1000)</f>
        <v>0.36932840971186037</v>
      </c>
      <c r="AL128" s="47">
        <f t="shared" si="54"/>
        <v>16.603698637347847</v>
      </c>
      <c r="AM128" s="47">
        <f t="shared" si="55"/>
        <v>8.9567957844485377</v>
      </c>
      <c r="AN128" s="47">
        <f t="shared" si="75"/>
        <v>1.7272274607831759</v>
      </c>
      <c r="AO128" s="47">
        <f t="shared" si="76"/>
        <v>0.7880608236633253</v>
      </c>
      <c r="AP128" s="47">
        <f t="shared" si="77"/>
        <v>0.24656589869614895</v>
      </c>
      <c r="AQ128" s="47">
        <f t="shared" si="78"/>
        <v>6.2396269566009001E-2</v>
      </c>
      <c r="AR128" s="47">
        <f t="shared" si="79"/>
        <v>2.4957035680723452E-2</v>
      </c>
      <c r="AS128" s="47">
        <f t="shared" si="80"/>
        <v>1.1219800276062066</v>
      </c>
      <c r="AT128" s="47">
        <f t="shared" si="81"/>
        <v>0.60524743317696927</v>
      </c>
      <c r="AU128" s="47">
        <f t="shared" si="82"/>
        <v>9.3937747103343863E-2</v>
      </c>
      <c r="AV128" s="47">
        <f t="shared" si="83"/>
        <v>4.2859820166228448E-2</v>
      </c>
      <c r="AW128" s="47">
        <f t="shared" si="84"/>
        <v>1.3409840661938803E-2</v>
      </c>
      <c r="AX128" s="47">
        <f t="shared" si="85"/>
        <v>3.3935107701600045E-3</v>
      </c>
      <c r="AY128" s="47">
        <f t="shared" si="86"/>
        <v>1.3573242433060353E-3</v>
      </c>
      <c r="AZ128" s="47">
        <f t="shared" si="87"/>
        <v>6.1020495841633285E-2</v>
      </c>
      <c r="BA128" s="47">
        <f t="shared" si="88"/>
        <v>3.2917251261710578E-2</v>
      </c>
      <c r="BB128" s="23">
        <f>IF(V128&gt;0,J128*DATA!$C$4,0)</f>
        <v>70486</v>
      </c>
      <c r="BC128" s="23">
        <f>IF(X128&gt;0,N128*_xlfn.XLOOKUP(Budapest!O128,DATA!$B$5:$B$6,DATA!$C$5:$C$6,"error",0,1),0)</f>
        <v>9843.5040000000008</v>
      </c>
      <c r="BD128" s="23">
        <f>IF(Z128&gt;0,(L128-M128)*DATA!$C$7,"0,00 ")</f>
        <v>9300</v>
      </c>
      <c r="BE128" s="23">
        <f>IF(G128="basement",D128*DATA!$C$8,IF(G128="ground",0,"error"))</f>
        <v>7964</v>
      </c>
      <c r="BF128" s="23">
        <f t="shared" si="89"/>
        <v>97593.504000000001</v>
      </c>
      <c r="BG128" s="23">
        <v>1.48</v>
      </c>
      <c r="BH128" s="23">
        <v>1.6254237288135596</v>
      </c>
      <c r="BI128" s="23">
        <f t="shared" si="90"/>
        <v>0.85</v>
      </c>
      <c r="BJ128" s="23">
        <v>2.33</v>
      </c>
      <c r="BK128" s="23">
        <f t="shared" si="91"/>
        <v>0.21630769230769231</v>
      </c>
      <c r="BL128" s="23">
        <f t="shared" si="92"/>
        <v>0.23928112965340181</v>
      </c>
      <c r="BM128" s="5">
        <v>1.1000000000000001</v>
      </c>
      <c r="BN128" s="5">
        <f t="shared" si="93"/>
        <v>0.40124223602484466</v>
      </c>
      <c r="BO128" s="50"/>
      <c r="BP128" s="48">
        <f t="shared" si="56"/>
        <v>3882.45</v>
      </c>
      <c r="BQ128" s="51">
        <f t="shared" si="57"/>
        <v>6</v>
      </c>
      <c r="BR128" s="47">
        <f t="shared" si="94"/>
        <v>1242.384</v>
      </c>
      <c r="BS128" s="46">
        <f t="shared" si="58"/>
        <v>19.5</v>
      </c>
      <c r="BT128" s="46">
        <f t="shared" si="95"/>
        <v>3105.96</v>
      </c>
      <c r="BU128" s="46">
        <f t="shared" si="59"/>
        <v>110.37684855750001</v>
      </c>
      <c r="BV128" s="46">
        <f t="shared" si="60"/>
        <v>60.016561819038472</v>
      </c>
      <c r="BW128" s="46">
        <f t="shared" si="61"/>
        <v>94.620286391976919</v>
      </c>
      <c r="BX128" s="46">
        <f t="shared" si="62"/>
        <v>106.38947355750001</v>
      </c>
      <c r="BY128" s="46">
        <f t="shared" si="63"/>
        <v>108.78199263358697</v>
      </c>
      <c r="BZ128" s="46">
        <f t="shared" si="97"/>
        <v>127198.28027766303</v>
      </c>
      <c r="CA128" s="46">
        <f t="shared" si="97"/>
        <v>69163.085840259941</v>
      </c>
      <c r="CB128" s="46">
        <f t="shared" si="97"/>
        <v>109040.41803811421</v>
      </c>
      <c r="CC128" s="46">
        <f t="shared" si="97"/>
        <v>122603.22932766302</v>
      </c>
      <c r="CD128" s="46">
        <f t="shared" si="97"/>
        <v>125360.36831094563</v>
      </c>
    </row>
    <row r="129" spans="1:82" s="54" customFormat="1" ht="15" customHeight="1" x14ac:dyDescent="0.35">
      <c r="A129" s="39">
        <v>126</v>
      </c>
      <c r="B129" s="40" t="s">
        <v>82</v>
      </c>
      <c r="C129" s="40" t="s">
        <v>217</v>
      </c>
      <c r="D129" s="41">
        <v>349.7</v>
      </c>
      <c r="E129" s="41">
        <f t="shared" si="64"/>
        <v>1958.32</v>
      </c>
      <c r="F129" s="41">
        <v>78.8</v>
      </c>
      <c r="G129" s="42" t="s">
        <v>84</v>
      </c>
      <c r="H129" s="43">
        <v>7</v>
      </c>
      <c r="I129" s="44">
        <v>23.25</v>
      </c>
      <c r="J129" s="41">
        <f t="shared" si="65"/>
        <v>1538.8999999999999</v>
      </c>
      <c r="K129" s="42" t="s">
        <v>85</v>
      </c>
      <c r="L129" s="44">
        <v>293.2</v>
      </c>
      <c r="M129" s="44">
        <v>263.89999999999998</v>
      </c>
      <c r="N129" s="41">
        <v>360.19099999999997</v>
      </c>
      <c r="O129" s="45" t="s">
        <v>86</v>
      </c>
      <c r="P129" s="45" t="s">
        <v>85</v>
      </c>
      <c r="Q129" s="45" t="s">
        <v>87</v>
      </c>
      <c r="R129" s="45" t="s">
        <v>88</v>
      </c>
      <c r="S129" s="46">
        <f t="shared" si="66"/>
        <v>196529.50516838097</v>
      </c>
      <c r="T129" s="46">
        <f t="shared" si="49"/>
        <v>100.35617527696239</v>
      </c>
      <c r="U129" s="47">
        <f t="shared" si="67"/>
        <v>114170.26437188563</v>
      </c>
      <c r="V129" s="47">
        <f t="shared" si="50"/>
        <v>82359.240796495345</v>
      </c>
      <c r="W129" s="47">
        <f t="shared" si="68"/>
        <v>164636.9666190579</v>
      </c>
      <c r="X129" s="47">
        <f t="shared" si="51"/>
        <v>31892.538549323071</v>
      </c>
      <c r="Y129" s="48">
        <f t="shared" si="69"/>
        <v>194357.97302588099</v>
      </c>
      <c r="Z129" s="47">
        <f t="shared" si="52"/>
        <v>2171.5321424999856</v>
      </c>
      <c r="AA129" s="48">
        <f t="shared" si="70"/>
        <v>196529.50516838097</v>
      </c>
      <c r="AB129" s="47">
        <f t="shared" si="53"/>
        <v>0</v>
      </c>
      <c r="AC129" s="47">
        <f t="shared" si="71"/>
        <v>116423.3114883184</v>
      </c>
      <c r="AD129" s="47">
        <f t="shared" si="72"/>
        <v>80106.19368006257</v>
      </c>
      <c r="AE129" s="47">
        <f t="shared" si="73"/>
        <v>40.905568895820181</v>
      </c>
      <c r="AF129" s="49">
        <f t="shared" si="74"/>
        <v>0.5923960953779952</v>
      </c>
      <c r="AG129" s="47">
        <f>IF(ISBLANK($D129),"",S129*_xlfn.XLOOKUP(Q129,DATA!$B$24:$B$25,DATA!$C$24:$C$25,"error",0,1)/1000)</f>
        <v>39.492604063586157</v>
      </c>
      <c r="AH129" s="47">
        <f>IF(ISBLANK($D129),"",V129*_xlfn.XLOOKUP(Q129,DATA!$B$24:$B$25,DATA!$C$24:$C$25,"error",0,1)/1000)</f>
        <v>16.550089438055739</v>
      </c>
      <c r="AI129" s="47">
        <f>IF(ISBLANK($D129),"",X129*_xlfn.XLOOKUP(Q129,DATA!$B$24:$B$25,DATA!$C$24:$C$25,"error",0,1)/1000)</f>
        <v>6.4088056214864713</v>
      </c>
      <c r="AJ129" s="47">
        <f>IF(ISBLANK($D129),"",Z129*_xlfn.XLOOKUP(Q129,DATA!$B$24:$B$25,DATA!$C$24:$C$25,"error",0,1)/1000)</f>
        <v>0.43636938403537207</v>
      </c>
      <c r="AK129" s="47">
        <f>IF(ISBLANK($D129),"",AB129*_xlfn.XLOOKUP(Q129,DATA!$B$24:$B$25,DATA!$C$24:$C$25,"error",0,1)/1000)</f>
        <v>0</v>
      </c>
      <c r="AL129" s="47">
        <f t="shared" si="54"/>
        <v>23.395264443577585</v>
      </c>
      <c r="AM129" s="47">
        <f t="shared" si="55"/>
        <v>16.097339620008572</v>
      </c>
      <c r="AN129" s="47">
        <f t="shared" si="75"/>
        <v>2.6686772607299698</v>
      </c>
      <c r="AO129" s="47">
        <f t="shared" si="76"/>
        <v>1.118357434097649</v>
      </c>
      <c r="AP129" s="47">
        <f t="shared" si="77"/>
        <v>0.43306928565566705</v>
      </c>
      <c r="AQ129" s="47">
        <f t="shared" si="78"/>
        <v>2.9487269327162096E-2</v>
      </c>
      <c r="AR129" s="47">
        <f t="shared" si="79"/>
        <v>0</v>
      </c>
      <c r="AS129" s="47">
        <f t="shared" si="80"/>
        <v>1.5809139890804782</v>
      </c>
      <c r="AT129" s="47">
        <f t="shared" si="81"/>
        <v>1.0877632716494916</v>
      </c>
      <c r="AU129" s="47">
        <f t="shared" si="82"/>
        <v>0.14513984713120898</v>
      </c>
      <c r="AV129" s="47">
        <f t="shared" si="83"/>
        <v>6.0823475888794644E-2</v>
      </c>
      <c r="AW129" s="47">
        <f t="shared" si="84"/>
        <v>2.3553095326368657E-2</v>
      </c>
      <c r="AX129" s="47">
        <f t="shared" si="85"/>
        <v>1.6037075091239902E-3</v>
      </c>
      <c r="AY129" s="47">
        <f t="shared" si="86"/>
        <v>0</v>
      </c>
      <c r="AZ129" s="47">
        <f t="shared" si="87"/>
        <v>8.598027872428729E-2</v>
      </c>
      <c r="BA129" s="47">
        <f t="shared" si="88"/>
        <v>5.9159568406921687E-2</v>
      </c>
      <c r="BB129" s="23">
        <f>IF(V129&gt;0,J129*DATA!$C$4,0)</f>
        <v>100028.49999999999</v>
      </c>
      <c r="BC129" s="23">
        <f>IF(X129&gt;0,N129*_xlfn.XLOOKUP(Budapest!O129,DATA!$B$5:$B$6,DATA!$C$5:$C$6,"error",0,1),0)</f>
        <v>17289.167999999998</v>
      </c>
      <c r="BD129" s="23">
        <f>IF(Z129&gt;0,(L129-M129)*DATA!$C$7,"0,00 ")</f>
        <v>4395.0000000000018</v>
      </c>
      <c r="BE129" s="23">
        <f>IF(G129="basement",D129*DATA!$C$8,IF(G129="ground",0,"error"))</f>
        <v>0</v>
      </c>
      <c r="BF129" s="23">
        <f t="shared" si="89"/>
        <v>121712.66799999998</v>
      </c>
      <c r="BG129" s="23">
        <v>1.48</v>
      </c>
      <c r="BH129" s="23">
        <v>1.2748806275579811</v>
      </c>
      <c r="BI129" s="23">
        <f t="shared" si="90"/>
        <v>0.56999999999999995</v>
      </c>
      <c r="BJ129" s="23">
        <v>2.33</v>
      </c>
      <c r="BK129" s="23">
        <f t="shared" si="91"/>
        <v>0.21630769230769231</v>
      </c>
      <c r="BL129" s="23">
        <f t="shared" si="92"/>
        <v>0.23928112965340181</v>
      </c>
      <c r="BM129" s="5">
        <v>1.1000000000000001</v>
      </c>
      <c r="BN129" s="5">
        <f t="shared" si="93"/>
        <v>0.56999999999999995</v>
      </c>
      <c r="BO129" s="50"/>
      <c r="BP129" s="48">
        <f t="shared" si="56"/>
        <v>8130.5249999999996</v>
      </c>
      <c r="BQ129" s="51">
        <f t="shared" si="57"/>
        <v>7</v>
      </c>
      <c r="BR129" s="47">
        <f t="shared" si="94"/>
        <v>2601.768</v>
      </c>
      <c r="BS129" s="46">
        <f t="shared" si="58"/>
        <v>23.25</v>
      </c>
      <c r="BT129" s="46">
        <f t="shared" si="95"/>
        <v>6504.42</v>
      </c>
      <c r="BU129" s="46">
        <f t="shared" si="59"/>
        <v>170.53931375249996</v>
      </c>
      <c r="BV129" s="46">
        <f t="shared" si="60"/>
        <v>99.071732360192314</v>
      </c>
      <c r="BW129" s="46">
        <f t="shared" si="61"/>
        <v>142.86442781938379</v>
      </c>
      <c r="BX129" s="46">
        <f t="shared" si="62"/>
        <v>168.65495750249997</v>
      </c>
      <c r="BY129" s="46">
        <f t="shared" si="63"/>
        <v>170.53931375249996</v>
      </c>
      <c r="BZ129" s="46">
        <f t="shared" si="97"/>
        <v>196529.50516838097</v>
      </c>
      <c r="CA129" s="46">
        <f t="shared" si="97"/>
        <v>114170.26437188563</v>
      </c>
      <c r="CB129" s="46">
        <f t="shared" si="97"/>
        <v>164636.9666190579</v>
      </c>
      <c r="CC129" s="46">
        <f t="shared" si="97"/>
        <v>194357.97302588099</v>
      </c>
      <c r="CD129" s="46">
        <f t="shared" si="97"/>
        <v>196529.50516838097</v>
      </c>
    </row>
    <row r="130" spans="1:82" s="54" customFormat="1" ht="15" customHeight="1" x14ac:dyDescent="0.35">
      <c r="A130" s="39">
        <v>127</v>
      </c>
      <c r="B130" s="40" t="s">
        <v>82</v>
      </c>
      <c r="C130" s="40" t="s">
        <v>218</v>
      </c>
      <c r="D130" s="41">
        <v>832.5</v>
      </c>
      <c r="E130" s="41">
        <f t="shared" si="64"/>
        <v>666</v>
      </c>
      <c r="F130" s="41">
        <v>119</v>
      </c>
      <c r="G130" s="42" t="s">
        <v>90</v>
      </c>
      <c r="H130" s="43">
        <v>1</v>
      </c>
      <c r="I130" s="44">
        <v>4.25</v>
      </c>
      <c r="J130" s="41">
        <f t="shared" si="65"/>
        <v>414.65</v>
      </c>
      <c r="K130" s="42" t="s">
        <v>85</v>
      </c>
      <c r="L130" s="44">
        <v>91.1</v>
      </c>
      <c r="M130" s="44">
        <v>0</v>
      </c>
      <c r="N130" s="41">
        <v>857.47500000000002</v>
      </c>
      <c r="O130" s="45" t="s">
        <v>86</v>
      </c>
      <c r="P130" s="45" t="s">
        <v>85</v>
      </c>
      <c r="Q130" s="45" t="s">
        <v>87</v>
      </c>
      <c r="R130" s="45" t="s">
        <v>88</v>
      </c>
      <c r="S130" s="46">
        <f t="shared" si="66"/>
        <v>154592.55601912501</v>
      </c>
      <c r="T130" s="46">
        <f t="shared" si="49"/>
        <v>232.1209549836712</v>
      </c>
      <c r="U130" s="47">
        <f t="shared" si="67"/>
        <v>132401.2120745758</v>
      </c>
      <c r="V130" s="47">
        <f t="shared" si="50"/>
        <v>22191.343944549211</v>
      </c>
      <c r="W130" s="47">
        <f t="shared" si="68"/>
        <v>78668.797533819132</v>
      </c>
      <c r="X130" s="47">
        <f t="shared" si="51"/>
        <v>75923.75848530588</v>
      </c>
      <c r="Y130" s="48">
        <f t="shared" si="69"/>
        <v>147840.795671625</v>
      </c>
      <c r="Z130" s="47">
        <f t="shared" si="52"/>
        <v>6751.7603475000069</v>
      </c>
      <c r="AA130" s="48">
        <f t="shared" si="70"/>
        <v>146907.66545010326</v>
      </c>
      <c r="AB130" s="47">
        <f t="shared" si="53"/>
        <v>7684.8905690217507</v>
      </c>
      <c r="AC130" s="47">
        <f t="shared" si="71"/>
        <v>112551.75334637685</v>
      </c>
      <c r="AD130" s="47">
        <f t="shared" si="72"/>
        <v>42040.802672748163</v>
      </c>
      <c r="AE130" s="47">
        <f t="shared" si="73"/>
        <v>63.124328337459701</v>
      </c>
      <c r="AF130" s="49">
        <f t="shared" si="74"/>
        <v>0.72805415891081338</v>
      </c>
      <c r="AG130" s="47">
        <f>IF(ISBLANK($D130),"",S130*_xlfn.XLOOKUP(Q130,DATA!$B$24:$B$25,DATA!$C$24:$C$25,"error",0,1)/1000)</f>
        <v>31.065374132043168</v>
      </c>
      <c r="AH130" s="47">
        <f>IF(ISBLANK($D130),"",V130*_xlfn.XLOOKUP(Q130,DATA!$B$24:$B$25,DATA!$C$24:$C$25,"error",0,1)/1000)</f>
        <v>4.4593505656571644</v>
      </c>
      <c r="AI130" s="47">
        <f>IF(ISBLANK($D130),"",X130*_xlfn.XLOOKUP(Q130,DATA!$B$24:$B$25,DATA!$C$24:$C$25,"error",0,1)/1000)</f>
        <v>15.256879267622217</v>
      </c>
      <c r="AJ130" s="47">
        <f>IF(ISBLANK($D130),"",Z130*_xlfn.XLOOKUP(Q130,DATA!$B$24:$B$25,DATA!$C$24:$C$25,"error",0,1)/1000)</f>
        <v>1.3567662418301263</v>
      </c>
      <c r="AK130" s="47">
        <f>IF(ISBLANK($D130),"",AB130*_xlfn.XLOOKUP(Q130,DATA!$B$24:$B$25,DATA!$C$24:$C$25,"error",0,1)/1000)</f>
        <v>1.5442787598449206</v>
      </c>
      <c r="AL130" s="47">
        <f t="shared" si="54"/>
        <v>22.617274834954429</v>
      </c>
      <c r="AM130" s="47">
        <f t="shared" si="55"/>
        <v>8.4480992970887385</v>
      </c>
      <c r="AN130" s="47">
        <f t="shared" si="75"/>
        <v>2.0992147645865957</v>
      </c>
      <c r="AO130" s="47">
        <f t="shared" si="76"/>
        <v>0.30133661059756317</v>
      </c>
      <c r="AP130" s="47">
        <f t="shared" si="77"/>
        <v>1.0309699179535114</v>
      </c>
      <c r="AQ130" s="47">
        <f t="shared" si="78"/>
        <v>9.1682260604248708E-2</v>
      </c>
      <c r="AR130" s="47">
        <f t="shared" si="79"/>
        <v>0.10435325064893154</v>
      </c>
      <c r="AS130" s="47">
        <f t="shared" si="80"/>
        <v>1.5283420398042546</v>
      </c>
      <c r="AT130" s="47">
        <f t="shared" si="81"/>
        <v>0.57087272478234108</v>
      </c>
      <c r="AU130" s="47">
        <f t="shared" si="82"/>
        <v>0.11416881108520985</v>
      </c>
      <c r="AV130" s="47">
        <f t="shared" si="83"/>
        <v>1.6388624522248808E-2</v>
      </c>
      <c r="AW130" s="47">
        <f t="shared" si="84"/>
        <v>5.6070780266519633E-2</v>
      </c>
      <c r="AX130" s="47">
        <f t="shared" si="85"/>
        <v>4.9862714703480075E-3</v>
      </c>
      <c r="AY130" s="47">
        <f t="shared" si="86"/>
        <v>5.6754014693735514E-3</v>
      </c>
      <c r="AZ130" s="47">
        <f t="shared" si="87"/>
        <v>8.3121077728489992E-2</v>
      </c>
      <c r="BA130" s="47">
        <f t="shared" si="88"/>
        <v>3.1047733356719856E-2</v>
      </c>
      <c r="BB130" s="23">
        <f>IF(V130&gt;0,J130*DATA!$C$4,0)</f>
        <v>26952.25</v>
      </c>
      <c r="BC130" s="23">
        <f>IF(X130&gt;0,N130*_xlfn.XLOOKUP(Budapest!O130,DATA!$B$5:$B$6,DATA!$C$5:$C$6,"error",0,1),0)</f>
        <v>41158.800000000003</v>
      </c>
      <c r="BD130" s="23">
        <f>IF(Z130&gt;0,(L130-M130)*DATA!$C$7,"0,00 ")</f>
        <v>13665</v>
      </c>
      <c r="BE130" s="23">
        <f>IF(G130="basement",D130*DATA!$C$8,IF(G130="ground",0,"error"))</f>
        <v>33300</v>
      </c>
      <c r="BF130" s="23">
        <f t="shared" si="89"/>
        <v>115076.05</v>
      </c>
      <c r="BG130" s="23">
        <v>1.48</v>
      </c>
      <c r="BH130" s="23">
        <v>2.85</v>
      </c>
      <c r="BI130" s="23">
        <f t="shared" si="90"/>
        <v>0.85</v>
      </c>
      <c r="BJ130" s="23">
        <v>2.33</v>
      </c>
      <c r="BK130" s="23">
        <f t="shared" si="91"/>
        <v>0.21630769230769231</v>
      </c>
      <c r="BL130" s="23">
        <f t="shared" si="92"/>
        <v>0.23928112965340181</v>
      </c>
      <c r="BM130" s="5">
        <v>1.1000000000000001</v>
      </c>
      <c r="BN130" s="5">
        <f t="shared" si="93"/>
        <v>0.40124223602484466</v>
      </c>
      <c r="BO130" s="50"/>
      <c r="BP130" s="48">
        <f t="shared" si="56"/>
        <v>3538.125</v>
      </c>
      <c r="BQ130" s="51">
        <f t="shared" si="57"/>
        <v>1</v>
      </c>
      <c r="BR130" s="47">
        <f t="shared" si="94"/>
        <v>1132.2</v>
      </c>
      <c r="BS130" s="46">
        <f t="shared" si="58"/>
        <v>4.25</v>
      </c>
      <c r="BT130" s="46">
        <f t="shared" si="95"/>
        <v>2688.9749999999999</v>
      </c>
      <c r="BU130" s="46">
        <f t="shared" si="59"/>
        <v>134.14834781249999</v>
      </c>
      <c r="BV130" s="46">
        <f t="shared" si="60"/>
        <v>114.8917147471154</v>
      </c>
      <c r="BW130" s="46">
        <f t="shared" si="61"/>
        <v>68.265183559370982</v>
      </c>
      <c r="BX130" s="46">
        <f t="shared" si="62"/>
        <v>128.28947906249999</v>
      </c>
      <c r="BY130" s="46">
        <f t="shared" si="63"/>
        <v>127.4797513451087</v>
      </c>
      <c r="BZ130" s="46">
        <f t="shared" si="97"/>
        <v>154592.55601912501</v>
      </c>
      <c r="CA130" s="46">
        <f t="shared" si="97"/>
        <v>132401.2120745758</v>
      </c>
      <c r="CB130" s="46">
        <f t="shared" si="97"/>
        <v>78668.797533819132</v>
      </c>
      <c r="CC130" s="46">
        <f t="shared" si="97"/>
        <v>147840.795671625</v>
      </c>
      <c r="CD130" s="46">
        <f t="shared" si="97"/>
        <v>146907.66545010326</v>
      </c>
    </row>
    <row r="131" spans="1:82" s="54" customFormat="1" ht="15" customHeight="1" x14ac:dyDescent="0.35">
      <c r="A131" s="39">
        <v>128</v>
      </c>
      <c r="B131" s="40" t="s">
        <v>82</v>
      </c>
      <c r="C131" s="40" t="s">
        <v>219</v>
      </c>
      <c r="D131" s="41">
        <v>388.2</v>
      </c>
      <c r="E131" s="41">
        <f t="shared" si="64"/>
        <v>1552.8</v>
      </c>
      <c r="F131" s="41">
        <v>79.599999999999994</v>
      </c>
      <c r="G131" s="42" t="s">
        <v>84</v>
      </c>
      <c r="H131" s="43">
        <v>5</v>
      </c>
      <c r="I131" s="44">
        <v>17.5</v>
      </c>
      <c r="J131" s="41">
        <f t="shared" si="65"/>
        <v>1142.2</v>
      </c>
      <c r="K131" s="42" t="s">
        <v>85</v>
      </c>
      <c r="L131" s="44">
        <v>250.8</v>
      </c>
      <c r="M131" s="44">
        <v>58.7</v>
      </c>
      <c r="N131" s="41">
        <v>399.846</v>
      </c>
      <c r="O131" s="45" t="s">
        <v>86</v>
      </c>
      <c r="P131" s="45" t="s">
        <v>85</v>
      </c>
      <c r="Q131" s="45" t="s">
        <v>87</v>
      </c>
      <c r="R131" s="45" t="s">
        <v>88</v>
      </c>
      <c r="S131" s="46">
        <f t="shared" si="66"/>
        <v>178785.51808668603</v>
      </c>
      <c r="T131" s="46">
        <f t="shared" si="49"/>
        <v>115.13750520780914</v>
      </c>
      <c r="U131" s="47">
        <f t="shared" si="67"/>
        <v>117656.9685787537</v>
      </c>
      <c r="V131" s="47">
        <f t="shared" si="50"/>
        <v>61128.54950793233</v>
      </c>
      <c r="W131" s="47">
        <f t="shared" si="68"/>
        <v>143381.79070651095</v>
      </c>
      <c r="X131" s="47">
        <f t="shared" si="51"/>
        <v>35403.727380175085</v>
      </c>
      <c r="Y131" s="48">
        <f t="shared" si="69"/>
        <v>164548.27151418602</v>
      </c>
      <c r="Z131" s="47">
        <f t="shared" si="52"/>
        <v>14237.246572500007</v>
      </c>
      <c r="AA131" s="48">
        <f t="shared" si="70"/>
        <v>178785.51808668603</v>
      </c>
      <c r="AB131" s="47">
        <f t="shared" si="53"/>
        <v>0</v>
      </c>
      <c r="AC131" s="47">
        <f t="shared" si="71"/>
        <v>110769.52346060742</v>
      </c>
      <c r="AD131" s="47">
        <f t="shared" si="72"/>
        <v>68015.994626078609</v>
      </c>
      <c r="AE131" s="47">
        <f t="shared" si="73"/>
        <v>43.802160372281435</v>
      </c>
      <c r="AF131" s="49">
        <f t="shared" si="74"/>
        <v>0.6195665322674494</v>
      </c>
      <c r="AG131" s="47">
        <f>IF(ISBLANK($D131),"",S131*_xlfn.XLOOKUP(Q131,DATA!$B$24:$B$25,DATA!$C$24:$C$25,"error",0,1)/1000)</f>
        <v>35.926949859519553</v>
      </c>
      <c r="AH131" s="47">
        <f>IF(ISBLANK($D131),"",V131*_xlfn.XLOOKUP(Q131,DATA!$B$24:$B$25,DATA!$C$24:$C$25,"error",0,1)/1000)</f>
        <v>12.283782023619002</v>
      </c>
      <c r="AI131" s="47">
        <f>IF(ISBLANK($D131),"",X131*_xlfn.XLOOKUP(Q131,DATA!$B$24:$B$25,DATA!$C$24:$C$25,"error",0,1)/1000)</f>
        <v>7.1143790170461836</v>
      </c>
      <c r="AJ131" s="47">
        <f>IF(ISBLANK($D131),"",Z131*_xlfn.XLOOKUP(Q131,DATA!$B$24:$B$25,DATA!$C$24:$C$25,"error",0,1)/1000)</f>
        <v>2.8609746987438762</v>
      </c>
      <c r="AK131" s="47">
        <f>IF(ISBLANK($D131),"",AB131*_xlfn.XLOOKUP(Q131,DATA!$B$24:$B$25,DATA!$C$24:$C$25,"error",0,1)/1000)</f>
        <v>0</v>
      </c>
      <c r="AL131" s="47">
        <f t="shared" si="54"/>
        <v>22.259135739409064</v>
      </c>
      <c r="AM131" s="47">
        <f t="shared" si="55"/>
        <v>13.667814120110489</v>
      </c>
      <c r="AN131" s="47">
        <f t="shared" si="75"/>
        <v>2.4277313793518283</v>
      </c>
      <c r="AO131" s="47">
        <f t="shared" si="76"/>
        <v>0.83006554111789965</v>
      </c>
      <c r="AP131" s="47">
        <f t="shared" si="77"/>
        <v>0.48074777435381782</v>
      </c>
      <c r="AQ131" s="47">
        <f t="shared" si="78"/>
        <v>0.19332779651016652</v>
      </c>
      <c r="AR131" s="47">
        <f t="shared" si="79"/>
        <v>0</v>
      </c>
      <c r="AS131" s="47">
        <f t="shared" si="80"/>
        <v>1.5041411119818839</v>
      </c>
      <c r="AT131" s="47">
        <f t="shared" si="81"/>
        <v>0.92359026736994432</v>
      </c>
      <c r="AU131" s="47">
        <f t="shared" si="82"/>
        <v>0.1320356591858475</v>
      </c>
      <c r="AV131" s="47">
        <f t="shared" si="83"/>
        <v>4.5144307076601019E-2</v>
      </c>
      <c r="AW131" s="47">
        <f t="shared" si="84"/>
        <v>2.6146158437793315E-2</v>
      </c>
      <c r="AX131" s="47">
        <f t="shared" si="85"/>
        <v>1.051440998302801E-2</v>
      </c>
      <c r="AY131" s="47">
        <f t="shared" si="86"/>
        <v>0</v>
      </c>
      <c r="AZ131" s="47">
        <f t="shared" si="87"/>
        <v>8.1804875497422339E-2</v>
      </c>
      <c r="BA131" s="47">
        <f t="shared" si="88"/>
        <v>5.0230783688425165E-2</v>
      </c>
      <c r="BB131" s="23">
        <f>IF(V131&gt;0,J131*DATA!$C$4,0)</f>
        <v>74243</v>
      </c>
      <c r="BC131" s="23">
        <f>IF(X131&gt;0,N131*_xlfn.XLOOKUP(Budapest!O131,DATA!$B$5:$B$6,DATA!$C$5:$C$6,"error",0,1),0)</f>
        <v>19192.608</v>
      </c>
      <c r="BD131" s="23">
        <f>IF(Z131&gt;0,(L131-M131)*DATA!$C$7,"0,00 ")</f>
        <v>28815.000000000004</v>
      </c>
      <c r="BE131" s="23">
        <f>IF(G131="basement",D131*DATA!$C$8,IF(G131="ground",0,"error"))</f>
        <v>0</v>
      </c>
      <c r="BF131" s="23">
        <f t="shared" si="89"/>
        <v>122250.60800000001</v>
      </c>
      <c r="BG131" s="23">
        <v>1.48</v>
      </c>
      <c r="BH131" s="23">
        <v>2.4404106858054231</v>
      </c>
      <c r="BI131" s="23">
        <f t="shared" si="90"/>
        <v>0.56999999999999995</v>
      </c>
      <c r="BJ131" s="23">
        <v>2.33</v>
      </c>
      <c r="BK131" s="23">
        <f t="shared" si="91"/>
        <v>0.21630769230769231</v>
      </c>
      <c r="BL131" s="23">
        <f t="shared" si="92"/>
        <v>0.23928112965340181</v>
      </c>
      <c r="BM131" s="5">
        <v>1.1000000000000001</v>
      </c>
      <c r="BN131" s="5">
        <f t="shared" si="93"/>
        <v>0.56999999999999995</v>
      </c>
      <c r="BO131" s="50"/>
      <c r="BP131" s="48">
        <f t="shared" si="56"/>
        <v>6793.5</v>
      </c>
      <c r="BQ131" s="51">
        <f t="shared" si="57"/>
        <v>5</v>
      </c>
      <c r="BR131" s="47">
        <f t="shared" si="94"/>
        <v>2173.92</v>
      </c>
      <c r="BS131" s="46">
        <f t="shared" si="58"/>
        <v>17.5</v>
      </c>
      <c r="BT131" s="46">
        <f t="shared" si="95"/>
        <v>5434.8</v>
      </c>
      <c r="BU131" s="46">
        <f t="shared" si="59"/>
        <v>155.14189351500002</v>
      </c>
      <c r="BV131" s="46">
        <f t="shared" si="60"/>
        <v>102.09733476115385</v>
      </c>
      <c r="BW131" s="46">
        <f t="shared" si="61"/>
        <v>124.42015854435174</v>
      </c>
      <c r="BX131" s="46">
        <f t="shared" si="62"/>
        <v>142.78746226500002</v>
      </c>
      <c r="BY131" s="46">
        <f t="shared" si="63"/>
        <v>155.14189351500002</v>
      </c>
      <c r="BZ131" s="46">
        <f t="shared" si="97"/>
        <v>178785.51808668603</v>
      </c>
      <c r="CA131" s="46">
        <f t="shared" si="97"/>
        <v>117656.9685787537</v>
      </c>
      <c r="CB131" s="46">
        <f t="shared" si="97"/>
        <v>143381.79070651095</v>
      </c>
      <c r="CC131" s="46">
        <f t="shared" si="97"/>
        <v>164548.27151418602</v>
      </c>
      <c r="CD131" s="46">
        <f t="shared" si="97"/>
        <v>178785.51808668603</v>
      </c>
    </row>
    <row r="132" spans="1:82" s="54" customFormat="1" ht="15" customHeight="1" x14ac:dyDescent="0.35">
      <c r="A132" s="39">
        <v>129</v>
      </c>
      <c r="B132" s="40" t="s">
        <v>82</v>
      </c>
      <c r="C132" s="40" t="s">
        <v>220</v>
      </c>
      <c r="D132" s="41">
        <v>157.30000000000001</v>
      </c>
      <c r="E132" s="41">
        <f t="shared" si="64"/>
        <v>880.88000000000011</v>
      </c>
      <c r="F132" s="41">
        <v>50.2</v>
      </c>
      <c r="G132" s="42" t="s">
        <v>84</v>
      </c>
      <c r="H132" s="43">
        <v>7</v>
      </c>
      <c r="I132" s="44">
        <v>23.25</v>
      </c>
      <c r="J132" s="41">
        <f t="shared" si="65"/>
        <v>980.45</v>
      </c>
      <c r="K132" s="42" t="s">
        <v>85</v>
      </c>
      <c r="L132" s="44">
        <v>186.7</v>
      </c>
      <c r="M132" s="44">
        <v>0</v>
      </c>
      <c r="N132" s="41">
        <v>162.01900000000001</v>
      </c>
      <c r="O132" s="45" t="s">
        <v>86</v>
      </c>
      <c r="P132" s="45" t="s">
        <v>85</v>
      </c>
      <c r="Q132" s="45" t="s">
        <v>94</v>
      </c>
      <c r="R132" s="45" t="s">
        <v>88</v>
      </c>
      <c r="S132" s="46">
        <f t="shared" si="66"/>
        <v>121881.61369332901</v>
      </c>
      <c r="T132" s="46">
        <f t="shared" ref="T132:T195" si="98">S132/E132</f>
        <v>138.36347027214717</v>
      </c>
      <c r="U132" s="47">
        <f t="shared" si="67"/>
        <v>69409.641740035164</v>
      </c>
      <c r="V132" s="47">
        <f t="shared" ref="V132:V195" si="99">IF(ISBLANK(D132)," ",S132-U132)</f>
        <v>52471.971953293847</v>
      </c>
      <c r="W132" s="47">
        <f t="shared" si="68"/>
        <v>107535.89932727664</v>
      </c>
      <c r="X132" s="47">
        <f t="shared" ref="X132:X195" si="100">IF(ISBLANK(D132)," ",S132-W132)</f>
        <v>14345.714366052372</v>
      </c>
      <c r="Y132" s="48">
        <f t="shared" si="69"/>
        <v>108044.58123582901</v>
      </c>
      <c r="Z132" s="47">
        <f t="shared" ref="Z132:Z195" si="101">IF(ISBLANK(D132)," ",S132-Y132)</f>
        <v>13837.032457499998</v>
      </c>
      <c r="AA132" s="48">
        <f t="shared" si="70"/>
        <v>121881.61369332901</v>
      </c>
      <c r="AB132" s="47">
        <f t="shared" ref="AB132:AB195" si="102">IF(ISBLANK(D132)," ",S132-AA132)</f>
        <v>0</v>
      </c>
      <c r="AC132" s="47">
        <f t="shared" si="71"/>
        <v>80654.718776846217</v>
      </c>
      <c r="AD132" s="47">
        <f t="shared" si="72"/>
        <v>41226.894916482794</v>
      </c>
      <c r="AE132" s="47">
        <f t="shared" si="73"/>
        <v>46.801942280994901</v>
      </c>
      <c r="AF132" s="49">
        <f t="shared" si="74"/>
        <v>0.66174639744912334</v>
      </c>
      <c r="AG132" s="47">
        <f>IF(ISBLANK($D132),"",S132*_xlfn.XLOOKUP(Q132,DATA!$B$24:$B$25,DATA!$C$24:$C$25,"error",0,1)/1000)</f>
        <v>48.543009101779084</v>
      </c>
      <c r="AH132" s="47">
        <f>IF(ISBLANK($D132),"",V132*_xlfn.XLOOKUP(Q132,DATA!$B$24:$B$25,DATA!$C$24:$C$25,"error",0,1)/1000)</f>
        <v>20.898536989557872</v>
      </c>
      <c r="AI132" s="47">
        <f>IF(ISBLANK($D132),"",X132*_xlfn.XLOOKUP(Q132,DATA!$B$24:$B$25,DATA!$C$24:$C$25,"error",0,1)/1000)</f>
        <v>5.7136111177113387</v>
      </c>
      <c r="AJ132" s="47">
        <f>IF(ISBLANK($D132),"",Z132*_xlfn.XLOOKUP(Q132,DATA!$B$24:$B$25,DATA!$C$24:$C$25,"error",0,1)/1000)</f>
        <v>5.5110132871730997</v>
      </c>
      <c r="AK132" s="47">
        <f>IF(ISBLANK($D132),"",AB132*_xlfn.XLOOKUP(Q132,DATA!$B$24:$B$25,DATA!$C$24:$C$25,"error",0,1)/1000)</f>
        <v>0</v>
      </c>
      <c r="AL132" s="47">
        <f t="shared" ref="AL132:AL195" si="103">SUM(AH132:AK132)</f>
        <v>32.123161394442306</v>
      </c>
      <c r="AM132" s="47">
        <f t="shared" ref="AM132:AM195" si="104">IF(ISBLANK($D132),"",AG132-AL132)</f>
        <v>16.419847707336778</v>
      </c>
      <c r="AN132" s="47">
        <f t="shared" si="75"/>
        <v>1.6550323610990916</v>
      </c>
      <c r="AO132" s="47">
        <f t="shared" si="76"/>
        <v>0.71251773751448466</v>
      </c>
      <c r="AP132" s="47">
        <f t="shared" si="77"/>
        <v>0.19480068239529988</v>
      </c>
      <c r="AQ132" s="47">
        <f t="shared" si="78"/>
        <v>0.18789328270925593</v>
      </c>
      <c r="AR132" s="47">
        <f t="shared" si="79"/>
        <v>0</v>
      </c>
      <c r="AS132" s="47">
        <f t="shared" si="80"/>
        <v>1.0952117026190407</v>
      </c>
      <c r="AT132" s="47">
        <f t="shared" si="81"/>
        <v>0.55982065848005091</v>
      </c>
      <c r="AU132" s="47">
        <f t="shared" si="82"/>
        <v>9.0011312878433419E-2</v>
      </c>
      <c r="AV132" s="47">
        <f t="shared" si="83"/>
        <v>3.8751300887106849E-2</v>
      </c>
      <c r="AW132" s="47">
        <f t="shared" si="84"/>
        <v>1.059451499810634E-2</v>
      </c>
      <c r="AX132" s="47">
        <f t="shared" si="85"/>
        <v>1.0218846141756001E-2</v>
      </c>
      <c r="AY132" s="47">
        <f t="shared" si="86"/>
        <v>0</v>
      </c>
      <c r="AZ132" s="47">
        <f t="shared" si="87"/>
        <v>5.9564662026969195E-2</v>
      </c>
      <c r="BA132" s="47">
        <f t="shared" si="88"/>
        <v>3.0446650851464224E-2</v>
      </c>
      <c r="BB132" s="23">
        <f>IF(V132&gt;0,J132*DATA!$C$4,0)</f>
        <v>63729.25</v>
      </c>
      <c r="BC132" s="23">
        <f>IF(X132&gt;0,N132*_xlfn.XLOOKUP(Budapest!O132,DATA!$B$5:$B$6,DATA!$C$5:$C$6,"error",0,1),0)</f>
        <v>7776.9120000000003</v>
      </c>
      <c r="BD132" s="23">
        <f>IF(Z132&gt;0,(L132-M132)*DATA!$C$7,"0,00 ")</f>
        <v>28005</v>
      </c>
      <c r="BE132" s="23">
        <f>IF(G132="basement",D132*DATA!$C$8,IF(G132="ground",0,"error"))</f>
        <v>0</v>
      </c>
      <c r="BF132" s="23">
        <f t="shared" si="89"/>
        <v>99511.161999999997</v>
      </c>
      <c r="BG132" s="23">
        <v>1.48</v>
      </c>
      <c r="BH132" s="23">
        <v>2.8500000000000005</v>
      </c>
      <c r="BI132" s="23">
        <f t="shared" si="90"/>
        <v>0.56999999999999995</v>
      </c>
      <c r="BJ132" s="23">
        <v>2.33</v>
      </c>
      <c r="BK132" s="23">
        <f t="shared" si="91"/>
        <v>0.21630769230769231</v>
      </c>
      <c r="BL132" s="23">
        <f t="shared" si="92"/>
        <v>0.23928112965340181</v>
      </c>
      <c r="BM132" s="5">
        <v>1.1000000000000001</v>
      </c>
      <c r="BN132" s="5">
        <f t="shared" si="93"/>
        <v>0.56999999999999995</v>
      </c>
      <c r="BO132" s="50"/>
      <c r="BP132" s="48">
        <f t="shared" ref="BP132:BP195" si="105">D132*BS132</f>
        <v>3657.2250000000004</v>
      </c>
      <c r="BQ132" s="51">
        <f t="shared" ref="BQ132:BQ195" si="106">H132</f>
        <v>7</v>
      </c>
      <c r="BR132" s="47">
        <f t="shared" si="94"/>
        <v>1170.3120000000001</v>
      </c>
      <c r="BS132" s="46">
        <f t="shared" ref="BS132:BS195" si="107">I132</f>
        <v>23.25</v>
      </c>
      <c r="BT132" s="46">
        <f t="shared" si="95"/>
        <v>2925.7800000000007</v>
      </c>
      <c r="BU132" s="46">
        <f t="shared" ref="BU132:BU195" si="108">(($D132*$BI132*($BU$1-$BX$1)+$J132*$BG132*($BU$1-$BW$1)+$L132*$BH132*($BU$1-$BW$1)+$N132*$BJ132*($BU$1-$BV$1))*1.05+$BT132*(5.95))/1000</f>
        <v>105.76328852250001</v>
      </c>
      <c r="BV132" s="46">
        <f t="shared" ref="BV132:BV195" si="109">(($D132*$BI132*($BU$1-$BX$1)+$J132*$BK132*($BU$1-$BW$1)+$L132*$BH132*($BU$1-$BW$1)+$N132*$BJ132*($BU$1-$BV$1))*1.05+$BT132*(5.95))/1000</f>
        <v>60.230511749423087</v>
      </c>
      <c r="BW132" s="46">
        <f t="shared" ref="BW132:BW195" si="110">(($D132*$BI132*($BU$1-$BX$1)+$J132*$BG132*($BU$1-$BW$1)+$L132*$BH132*($BU$1-$BW$1)+$N132*$BL132*($BU$1-$BV$1))*1.05+$BT132*(5.95))/1000</f>
        <v>93.314733883440326</v>
      </c>
      <c r="BX132" s="46">
        <f t="shared" ref="BX132:BX195" si="111">(($D132*$BI132*($BU$1-$BX$1)+$J132*$BG132*($BU$1-$BW$1)+$L132*$BM132*($BU$1-$BW$1)+$N132*$BJ132*($BU$1-$BV$1))*1.05+$BT132*(5.95))/1000</f>
        <v>93.756144772500008</v>
      </c>
      <c r="BY132" s="46">
        <f t="shared" ref="BY132:BY195" si="112">(($D132*$BN132*($BU$1-$BX$1)+$J132*$BG132*($BU$1-$BW$1)+$L132*$BH132*($BU$1-$BW$1)+$N132*$BJ132*($BU$1-$BV$1))*1.05+$BT132*(5.95))/1000</f>
        <v>105.76328852250001</v>
      </c>
      <c r="BZ132" s="46">
        <f t="shared" si="97"/>
        <v>121881.61369332901</v>
      </c>
      <c r="CA132" s="46">
        <f t="shared" si="97"/>
        <v>69409.641740035164</v>
      </c>
      <c r="CB132" s="46">
        <f t="shared" si="97"/>
        <v>107535.89932727664</v>
      </c>
      <c r="CC132" s="46">
        <f t="shared" si="97"/>
        <v>108044.58123582901</v>
      </c>
      <c r="CD132" s="46">
        <f t="shared" si="97"/>
        <v>121881.61369332901</v>
      </c>
    </row>
    <row r="133" spans="1:82" s="54" customFormat="1" ht="15" customHeight="1" x14ac:dyDescent="0.35">
      <c r="A133" s="39">
        <v>130</v>
      </c>
      <c r="B133" s="40" t="s">
        <v>82</v>
      </c>
      <c r="C133" s="40" t="s">
        <v>221</v>
      </c>
      <c r="D133" s="41">
        <v>126.1</v>
      </c>
      <c r="E133" s="41">
        <f t="shared" ref="E133:E196" si="113">0.8*D133*H133</f>
        <v>504.4</v>
      </c>
      <c r="F133" s="41">
        <v>51.4</v>
      </c>
      <c r="G133" s="42" t="s">
        <v>84</v>
      </c>
      <c r="H133" s="43">
        <v>5</v>
      </c>
      <c r="I133" s="44">
        <v>17.5</v>
      </c>
      <c r="J133" s="41">
        <f t="shared" ref="J133:J196" si="114">F133*I133-L133</f>
        <v>719.6</v>
      </c>
      <c r="K133" s="42" t="s">
        <v>85</v>
      </c>
      <c r="L133" s="44">
        <v>179.9</v>
      </c>
      <c r="M133" s="44">
        <v>0</v>
      </c>
      <c r="N133" s="41">
        <v>129.88300000000001</v>
      </c>
      <c r="O133" s="45" t="s">
        <v>98</v>
      </c>
      <c r="P133" s="45" t="s">
        <v>97</v>
      </c>
      <c r="Q133" s="45" t="s">
        <v>87</v>
      </c>
      <c r="R133" s="45" t="s">
        <v>88</v>
      </c>
      <c r="S133" s="46">
        <f t="shared" ref="S133:S196" si="115">BZ133</f>
        <v>81556.300749581016</v>
      </c>
      <c r="T133" s="46">
        <f t="shared" si="98"/>
        <v>161.68973185880455</v>
      </c>
      <c r="U133" s="47">
        <f t="shared" ref="U133:U196" si="116">CA133</f>
        <v>43044.565304030242</v>
      </c>
      <c r="V133" s="47">
        <f t="shared" si="99"/>
        <v>38511.735445550774</v>
      </c>
      <c r="W133" s="47">
        <f t="shared" ref="W133:W196" si="117">CB133</f>
        <v>81000.778506390445</v>
      </c>
      <c r="X133" s="47">
        <f t="shared" si="100"/>
        <v>555.52224319057132</v>
      </c>
      <c r="Y133" s="48">
        <f t="shared" ref="Y133:Y196" si="118">CC133</f>
        <v>68223.241622081012</v>
      </c>
      <c r="Z133" s="47">
        <f t="shared" si="101"/>
        <v>13333.059127500004</v>
      </c>
      <c r="AA133" s="48">
        <f t="shared" ref="AA133:AA196" si="119">CD133</f>
        <v>81556.300749581016</v>
      </c>
      <c r="AB133" s="47">
        <f t="shared" si="102"/>
        <v>0</v>
      </c>
      <c r="AC133" s="47">
        <f t="shared" ref="AC133:AC196" si="120">V133+X133+Z133+AB133</f>
        <v>52400.316816241349</v>
      </c>
      <c r="AD133" s="47">
        <f t="shared" ref="AD133:AD196" si="121">IF(ISBLANK(D133)," ",S133-AC133)</f>
        <v>29155.983933339667</v>
      </c>
      <c r="AE133" s="47">
        <f t="shared" ref="AE133:AE196" si="122">AD133/E133</f>
        <v>57.803298836914486</v>
      </c>
      <c r="AF133" s="49">
        <f t="shared" ref="AF133:AF196" si="123">1-AD133/S133</f>
        <v>0.64250482592554992</v>
      </c>
      <c r="AG133" s="47">
        <f>IF(ISBLANK($D133),"",S133*_xlfn.XLOOKUP(Q133,DATA!$B$24:$B$25,DATA!$C$24:$C$25,"error",0,1)/1000)</f>
        <v>16.388738635628307</v>
      </c>
      <c r="AH133" s="47">
        <f>IF(ISBLANK($D133),"",V133*_xlfn.XLOOKUP(Q133,DATA!$B$24:$B$25,DATA!$C$24:$C$25,"error",0,1)/1000)</f>
        <v>7.7389332377834279</v>
      </c>
      <c r="AI133" s="47">
        <f>IF(ISBLANK($D133),"",X133*_xlfn.XLOOKUP(Q133,DATA!$B$24:$B$25,DATA!$C$24:$C$25,"error",0,1)/1000)</f>
        <v>0.11163219476914531</v>
      </c>
      <c r="AJ133" s="47">
        <f>IF(ISBLANK($D133),"",Z133*_xlfn.XLOOKUP(Q133,DATA!$B$24:$B$25,DATA!$C$24:$C$25,"error",0,1)/1000)</f>
        <v>2.6792782316711259</v>
      </c>
      <c r="AK133" s="47">
        <f>IF(ISBLANK($D133),"",AB133*_xlfn.XLOOKUP(Q133,DATA!$B$24:$B$25,DATA!$C$24:$C$25,"error",0,1)/1000)</f>
        <v>0</v>
      </c>
      <c r="AL133" s="47">
        <f t="shared" si="103"/>
        <v>10.529843664223698</v>
      </c>
      <c r="AM133" s="47">
        <f t="shared" si="104"/>
        <v>5.8588949714046095</v>
      </c>
      <c r="AN133" s="47">
        <f t="shared" ref="AN133:AN196" si="124">IF(ISBLANK($D133),"",$S133*0.0135790158248428/1000)</f>
        <v>1.1074542984941993</v>
      </c>
      <c r="AO133" s="47">
        <f t="shared" ref="AO133:AO196" si="125">IF(ISBLANK($D133),"",$V133*0.0135790158248428/1000)</f>
        <v>0.5229514650572934</v>
      </c>
      <c r="AP133" s="47">
        <f t="shared" ref="AP133:AP196" si="126">IF(ISBLANK($D133),"",$X133*0.0135790158248428/1000)</f>
        <v>7.5434453313369381E-3</v>
      </c>
      <c r="AQ133" s="47">
        <f t="shared" ref="AQ133:AQ196" si="127">IF(ISBLANK($D133),"",$Z133*0.0135790158248428/1000)</f>
        <v>0.18104982088588731</v>
      </c>
      <c r="AR133" s="47">
        <f t="shared" ref="AR133:AR196" si="128">IF(ISBLANK($D133),"",$AB133*0.0135790158248428/1000)</f>
        <v>0</v>
      </c>
      <c r="AS133" s="47">
        <f t="shared" ref="AS133:AS196" si="129">IF(ISBLANK($D133),"",$AC133*0.0135790158248428/1000)</f>
        <v>0.71154473127451756</v>
      </c>
      <c r="AT133" s="47">
        <f t="shared" ref="AT133:AT196" si="130">IF(ISBLANK($D133),"",AN133-AS133)</f>
        <v>0.39590956721968174</v>
      </c>
      <c r="AU133" s="47">
        <f t="shared" ref="AU133:AU196" si="131">IF(ISBLANK($D133),"",$S133*0.000738514285714286/1000)</f>
        <v>6.0230493193576318E-2</v>
      </c>
      <c r="AV133" s="47">
        <f t="shared" ref="AV133:AV196" si="132">IF(ISBLANK($D133),"",$V133*0.000738514285714286/1000)</f>
        <v>2.8441466794188477E-2</v>
      </c>
      <c r="AW133" s="47">
        <f t="shared" ref="AW133:AW196" si="133">IF(ISBLANK($D133),"",$X133*0.000738514285714286/1000)</f>
        <v>4.1026111262828271E-4</v>
      </c>
      <c r="AX133" s="47">
        <f t="shared" ref="AX133:AX196" si="134">IF(ISBLANK($D133),"",$Z133*0.000738514285714286/1000)</f>
        <v>9.8466546379320074E-3</v>
      </c>
      <c r="AY133" s="47">
        <f t="shared" ref="AY133:AY196" si="135">IF(ISBLANK($D133),"",$AB133*0.000738514285714286/1000)</f>
        <v>0</v>
      </c>
      <c r="AZ133" s="47">
        <f t="shared" ref="AZ133:AZ196" si="136">IF(ISBLANK($D133),"",$AC133*0.000738514285714286/1000)</f>
        <v>3.869838254474877E-2</v>
      </c>
      <c r="BA133" s="47">
        <f t="shared" ref="BA133:BA196" si="137">IF(ISBLANK($D133),"",AU133-AZ133)</f>
        <v>2.1532110648827547E-2</v>
      </c>
      <c r="BB133" s="23">
        <f>IF(V133&gt;0,J133*DATA!$C$4,0)</f>
        <v>46774</v>
      </c>
      <c r="BC133" s="23">
        <f>IF(X133&gt;0,N133*_xlfn.XLOOKUP(Budapest!O133,DATA!$B$5:$B$6,DATA!$C$5:$C$6,"error",0,1),0)</f>
        <v>11040.055</v>
      </c>
      <c r="BD133" s="23">
        <f>IF(Z133&gt;0,(L133-M133)*DATA!$C$7,"0,00 ")</f>
        <v>26985</v>
      </c>
      <c r="BE133" s="23">
        <f>IF(G133="basement",D133*DATA!$C$8,IF(G133="ground",0,"error"))</f>
        <v>0</v>
      </c>
      <c r="BF133" s="23">
        <f t="shared" ref="BF133:BF196" si="138">BB133+BC133+BD133+BE133</f>
        <v>84799.054999999993</v>
      </c>
      <c r="BG133" s="23">
        <v>1.48</v>
      </c>
      <c r="BH133" s="23">
        <v>2.85</v>
      </c>
      <c r="BI133" s="23">
        <f t="shared" ref="BI133:BI196" si="139">IF(G133="ground",0.57,IF(G133="basement",0.85,"error"))</f>
        <v>0.56999999999999995</v>
      </c>
      <c r="BJ133" s="23">
        <v>0.21</v>
      </c>
      <c r="BK133" s="23">
        <f t="shared" ref="BK133:BK196" si="140">IF(K133="N",1/((1/BG133)+0.15/0.038),BG133)</f>
        <v>0.21630769230769231</v>
      </c>
      <c r="BL133" s="23">
        <f t="shared" ref="BL133:BL196" si="141">IF(O133="sloped",1/(1/BJ133+0.15/0.04),IF(O133="flat",1/(1/BJ133+0.15/0.034),"error"))</f>
        <v>0.10900763358778627</v>
      </c>
      <c r="BM133" s="5">
        <v>1.1000000000000001</v>
      </c>
      <c r="BN133" s="5">
        <f t="shared" ref="BN133:BN196" si="142">IF(BI133=0.85,1/(1/BI133+0.05/0.038),BI133)</f>
        <v>0.56999999999999995</v>
      </c>
      <c r="BO133" s="50"/>
      <c r="BP133" s="48">
        <f t="shared" si="105"/>
        <v>2206.75</v>
      </c>
      <c r="BQ133" s="51">
        <f t="shared" si="106"/>
        <v>5</v>
      </c>
      <c r="BR133" s="47">
        <f t="shared" ref="BR133:BR196" si="143">0.32*BP133</f>
        <v>706.16</v>
      </c>
      <c r="BS133" s="46">
        <f t="shared" si="107"/>
        <v>17.5</v>
      </c>
      <c r="BT133" s="46">
        <f t="shared" ref="BT133:BT196" si="144">IF(BQ133&lt;=3,0.76*BP133,0.8*BP133)</f>
        <v>1765.4</v>
      </c>
      <c r="BU133" s="46">
        <f t="shared" si="108"/>
        <v>70.770826752500014</v>
      </c>
      <c r="BV133" s="46">
        <f t="shared" si="109"/>
        <v>37.352104567884624</v>
      </c>
      <c r="BW133" s="46">
        <f t="shared" si="110"/>
        <v>70.288769963893131</v>
      </c>
      <c r="BX133" s="46">
        <f t="shared" si="111"/>
        <v>59.201008002500004</v>
      </c>
      <c r="BY133" s="46">
        <f t="shared" si="112"/>
        <v>70.770826752500014</v>
      </c>
      <c r="BZ133" s="46">
        <f t="shared" si="97"/>
        <v>81556.300749581016</v>
      </c>
      <c r="CA133" s="46">
        <f t="shared" si="97"/>
        <v>43044.565304030242</v>
      </c>
      <c r="CB133" s="46">
        <f t="shared" si="97"/>
        <v>81000.778506390445</v>
      </c>
      <c r="CC133" s="46">
        <f t="shared" si="97"/>
        <v>68223.241622081012</v>
      </c>
      <c r="CD133" s="46">
        <f t="shared" si="97"/>
        <v>81556.300749581016</v>
      </c>
    </row>
    <row r="134" spans="1:82" s="54" customFormat="1" ht="15" customHeight="1" x14ac:dyDescent="0.35">
      <c r="A134" s="39">
        <v>131</v>
      </c>
      <c r="B134" s="40" t="s">
        <v>82</v>
      </c>
      <c r="C134" s="40" t="s">
        <v>222</v>
      </c>
      <c r="D134" s="41">
        <v>747.4</v>
      </c>
      <c r="E134" s="41">
        <f t="shared" si="113"/>
        <v>2391.6799999999998</v>
      </c>
      <c r="F134" s="41">
        <v>121</v>
      </c>
      <c r="G134" s="42" t="s">
        <v>90</v>
      </c>
      <c r="H134" s="43">
        <v>4</v>
      </c>
      <c r="I134" s="44">
        <v>14.5</v>
      </c>
      <c r="J134" s="41">
        <f t="shared" si="114"/>
        <v>1438.8</v>
      </c>
      <c r="K134" s="42" t="s">
        <v>85</v>
      </c>
      <c r="L134" s="44">
        <v>315.7</v>
      </c>
      <c r="M134" s="44">
        <v>58.3</v>
      </c>
      <c r="N134" s="41">
        <v>769.822</v>
      </c>
      <c r="O134" s="45" t="s">
        <v>86</v>
      </c>
      <c r="P134" s="45" t="s">
        <v>85</v>
      </c>
      <c r="Q134" s="45" t="s">
        <v>87</v>
      </c>
      <c r="R134" s="45" t="s">
        <v>88</v>
      </c>
      <c r="S134" s="46">
        <f t="shared" si="115"/>
        <v>272445.74055528198</v>
      </c>
      <c r="T134" s="46">
        <f t="shared" si="98"/>
        <v>113.91396029371906</v>
      </c>
      <c r="U134" s="47">
        <f t="shared" si="116"/>
        <v>195443.67696570666</v>
      </c>
      <c r="V134" s="47">
        <f t="shared" si="99"/>
        <v>77002.063589575322</v>
      </c>
      <c r="W134" s="47">
        <f t="shared" si="117"/>
        <v>204283.07738180741</v>
      </c>
      <c r="X134" s="47">
        <f t="shared" si="100"/>
        <v>68162.663173474575</v>
      </c>
      <c r="Y134" s="48">
        <f t="shared" si="118"/>
        <v>253368.867740282</v>
      </c>
      <c r="Z134" s="47">
        <f t="shared" si="101"/>
        <v>19076.872814999981</v>
      </c>
      <c r="AA134" s="48">
        <f t="shared" si="119"/>
        <v>265546.4165777603</v>
      </c>
      <c r="AB134" s="47">
        <f t="shared" si="102"/>
        <v>6899.3239775216789</v>
      </c>
      <c r="AC134" s="47">
        <f t="shared" si="120"/>
        <v>171140.92355557156</v>
      </c>
      <c r="AD134" s="47">
        <f t="shared" si="121"/>
        <v>101304.81699971043</v>
      </c>
      <c r="AE134" s="47">
        <f t="shared" si="122"/>
        <v>42.357178635816844</v>
      </c>
      <c r="AF134" s="49">
        <f t="shared" si="123"/>
        <v>0.62816516494903807</v>
      </c>
      <c r="AG134" s="47">
        <f>IF(ISBLANK($D134),"",S134*_xlfn.XLOOKUP(Q134,DATA!$B$24:$B$25,DATA!$C$24:$C$25,"error",0,1)/1000)</f>
        <v>54.747971564583906</v>
      </c>
      <c r="AH134" s="47">
        <f>IF(ISBLANK($D134),"",V134*_xlfn.XLOOKUP(Q134,DATA!$B$24:$B$25,DATA!$C$24:$C$25,"error",0,1)/1000)</f>
        <v>15.473564678325159</v>
      </c>
      <c r="AI134" s="47">
        <f>IF(ISBLANK($D134),"",X134*_xlfn.XLOOKUP(Q134,DATA!$B$24:$B$25,DATA!$C$24:$C$25,"error",0,1)/1000)</f>
        <v>13.697287164709714</v>
      </c>
      <c r="AJ134" s="47">
        <f>IF(ISBLANK($D134),"",Z134*_xlfn.XLOOKUP(Q134,DATA!$B$24:$B$25,DATA!$C$24:$C$25,"error",0,1)/1000)</f>
        <v>3.8334975921742456</v>
      </c>
      <c r="AK134" s="47">
        <f>IF(ISBLANK($D134),"",AB134*_xlfn.XLOOKUP(Q134,DATA!$B$24:$B$25,DATA!$C$24:$C$25,"error",0,1)/1000)</f>
        <v>1.3864191532829813</v>
      </c>
      <c r="AL134" s="47">
        <f t="shared" si="103"/>
        <v>34.390768588492101</v>
      </c>
      <c r="AM134" s="47">
        <f t="shared" si="104"/>
        <v>20.357202976091806</v>
      </c>
      <c r="AN134" s="47">
        <f t="shared" si="124"/>
        <v>3.6995450224111894</v>
      </c>
      <c r="AO134" s="47">
        <f t="shared" si="125"/>
        <v>1.0456122400283947</v>
      </c>
      <c r="AP134" s="47">
        <f t="shared" si="126"/>
        <v>0.92558188189604085</v>
      </c>
      <c r="AQ134" s="47">
        <f t="shared" si="127"/>
        <v>0.25904515784339815</v>
      </c>
      <c r="AR134" s="47">
        <f t="shared" si="128"/>
        <v>9.3686029471484245E-2</v>
      </c>
      <c r="AS134" s="47">
        <f t="shared" si="129"/>
        <v>2.3239253092393182</v>
      </c>
      <c r="AT134" s="47">
        <f t="shared" si="130"/>
        <v>1.3756197131718713</v>
      </c>
      <c r="AU134" s="47">
        <f t="shared" si="131"/>
        <v>0.20120507148208375</v>
      </c>
      <c r="AV134" s="47">
        <f t="shared" si="132"/>
        <v>5.6867123990381255E-2</v>
      </c>
      <c r="AW134" s="47">
        <f t="shared" si="133"/>
        <v>5.0339100505942043E-2</v>
      </c>
      <c r="AX134" s="47">
        <f t="shared" si="134"/>
        <v>1.4088543100631991E-2</v>
      </c>
      <c r="AY134" s="47">
        <f t="shared" si="135"/>
        <v>5.095249319170869E-3</v>
      </c>
      <c r="AZ134" s="47">
        <f t="shared" si="136"/>
        <v>0.12639001691612617</v>
      </c>
      <c r="BA134" s="47">
        <f t="shared" si="137"/>
        <v>7.4815054565957578E-2</v>
      </c>
      <c r="BB134" s="23">
        <f>IF(V134&gt;0,J134*DATA!$C$4,0)</f>
        <v>93522</v>
      </c>
      <c r="BC134" s="23">
        <f>IF(X134&gt;0,N134*_xlfn.XLOOKUP(Budapest!O134,DATA!$B$5:$B$6,DATA!$C$5:$C$6,"error",0,1),0)</f>
        <v>36951.455999999998</v>
      </c>
      <c r="BD134" s="23">
        <f>IF(Z134&gt;0,(L134-M134)*DATA!$C$7,"0,00 ")</f>
        <v>38610</v>
      </c>
      <c r="BE134" s="23">
        <f>IF(G134="basement",D134*DATA!$C$8,IF(G134="ground",0,"error"))</f>
        <v>29896</v>
      </c>
      <c r="BF134" s="23">
        <f t="shared" si="138"/>
        <v>198979.45600000001</v>
      </c>
      <c r="BG134" s="23">
        <v>1.48</v>
      </c>
      <c r="BH134" s="23">
        <v>2.526829268292683</v>
      </c>
      <c r="BI134" s="23">
        <f t="shared" si="139"/>
        <v>0.85</v>
      </c>
      <c r="BJ134" s="23">
        <v>2.33</v>
      </c>
      <c r="BK134" s="23">
        <f t="shared" si="140"/>
        <v>0.21630769230769231</v>
      </c>
      <c r="BL134" s="23">
        <f t="shared" si="141"/>
        <v>0.23928112965340181</v>
      </c>
      <c r="BM134" s="5">
        <v>1.1000000000000001</v>
      </c>
      <c r="BN134" s="5">
        <f t="shared" si="142"/>
        <v>0.40124223602484466</v>
      </c>
      <c r="BO134" s="50"/>
      <c r="BP134" s="48">
        <f t="shared" si="105"/>
        <v>10837.3</v>
      </c>
      <c r="BQ134" s="51">
        <f t="shared" si="106"/>
        <v>4</v>
      </c>
      <c r="BR134" s="47">
        <f t="shared" si="143"/>
        <v>3467.9359999999997</v>
      </c>
      <c r="BS134" s="46">
        <f t="shared" si="107"/>
        <v>14.5</v>
      </c>
      <c r="BT134" s="46">
        <f t="shared" si="144"/>
        <v>8669.84</v>
      </c>
      <c r="BU134" s="46">
        <f t="shared" si="108"/>
        <v>236.41594980499997</v>
      </c>
      <c r="BV134" s="46">
        <f t="shared" si="109"/>
        <v>169.59708171269233</v>
      </c>
      <c r="BW134" s="46">
        <f t="shared" si="110"/>
        <v>177.2675090088575</v>
      </c>
      <c r="BX134" s="46">
        <f t="shared" si="111"/>
        <v>219.86191230499998</v>
      </c>
      <c r="BY134" s="46">
        <f t="shared" si="112"/>
        <v>230.4290320876087</v>
      </c>
      <c r="BZ134" s="46">
        <f t="shared" si="97"/>
        <v>272445.74055528198</v>
      </c>
      <c r="CA134" s="46">
        <f t="shared" si="97"/>
        <v>195443.67696570666</v>
      </c>
      <c r="CB134" s="46">
        <f t="shared" si="97"/>
        <v>204283.07738180741</v>
      </c>
      <c r="CC134" s="46">
        <f t="shared" si="97"/>
        <v>253368.867740282</v>
      </c>
      <c r="CD134" s="46">
        <f t="shared" si="97"/>
        <v>265546.4165777603</v>
      </c>
    </row>
    <row r="135" spans="1:82" s="54" customFormat="1" ht="15" customHeight="1" x14ac:dyDescent="0.35">
      <c r="A135" s="39">
        <v>132</v>
      </c>
      <c r="B135" s="40" t="s">
        <v>82</v>
      </c>
      <c r="C135" s="40" t="s">
        <v>223</v>
      </c>
      <c r="D135" s="41">
        <v>362.8</v>
      </c>
      <c r="E135" s="41">
        <f t="shared" si="113"/>
        <v>1451.2</v>
      </c>
      <c r="F135" s="41">
        <v>76.2</v>
      </c>
      <c r="G135" s="42" t="s">
        <v>84</v>
      </c>
      <c r="H135" s="43">
        <v>5</v>
      </c>
      <c r="I135" s="44">
        <v>17.5</v>
      </c>
      <c r="J135" s="41">
        <f t="shared" si="114"/>
        <v>1026.8</v>
      </c>
      <c r="K135" s="42" t="s">
        <v>97</v>
      </c>
      <c r="L135" s="44">
        <v>306.7</v>
      </c>
      <c r="M135" s="44">
        <v>306.7</v>
      </c>
      <c r="N135" s="41">
        <v>362.8</v>
      </c>
      <c r="O135" s="45" t="s">
        <v>98</v>
      </c>
      <c r="P135" s="45" t="s">
        <v>97</v>
      </c>
      <c r="Q135" s="45" t="s">
        <v>94</v>
      </c>
      <c r="R135" s="45" t="s">
        <v>88</v>
      </c>
      <c r="S135" s="46">
        <f t="shared" si="115"/>
        <v>67466.716487240003</v>
      </c>
      <c r="T135" s="46">
        <f t="shared" si="98"/>
        <v>46.490295264084892</v>
      </c>
      <c r="U135" s="47">
        <f t="shared" si="116"/>
        <v>67466.716487240003</v>
      </c>
      <c r="V135" s="47">
        <f t="shared" si="99"/>
        <v>0</v>
      </c>
      <c r="W135" s="47">
        <f t="shared" si="117"/>
        <v>65914.985546088865</v>
      </c>
      <c r="X135" s="47">
        <f t="shared" si="100"/>
        <v>1551.7309411511378</v>
      </c>
      <c r="Y135" s="48">
        <f t="shared" si="118"/>
        <v>67466.716487240003</v>
      </c>
      <c r="Z135" s="47">
        <f t="shared" si="101"/>
        <v>0</v>
      </c>
      <c r="AA135" s="48">
        <f t="shared" si="119"/>
        <v>67466.716487240003</v>
      </c>
      <c r="AB135" s="47">
        <f t="shared" si="102"/>
        <v>0</v>
      </c>
      <c r="AC135" s="47">
        <f t="shared" si="120"/>
        <v>1551.7309411511378</v>
      </c>
      <c r="AD135" s="47">
        <f t="shared" si="121"/>
        <v>65914.985546088865</v>
      </c>
      <c r="AE135" s="47">
        <f t="shared" si="122"/>
        <v>45.421020911031462</v>
      </c>
      <c r="AF135" s="49">
        <f t="shared" si="123"/>
        <v>2.2999947558506428E-2</v>
      </c>
      <c r="AG135" s="47">
        <f>IF(ISBLANK($D135),"",S135*_xlfn.XLOOKUP(Q135,DATA!$B$24:$B$25,DATA!$C$24:$C$25,"error",0,1)/1000)</f>
        <v>26.870643842537948</v>
      </c>
      <c r="AH135" s="47">
        <f>IF(ISBLANK($D135),"",V135*_xlfn.XLOOKUP(Q135,DATA!$B$24:$B$25,DATA!$C$24:$C$25,"error",0,1)/1000)</f>
        <v>0</v>
      </c>
      <c r="AI135" s="47">
        <f>IF(ISBLANK($D135),"",X135*_xlfn.XLOOKUP(Q135,DATA!$B$24:$B$25,DATA!$C$24:$C$25,"error",0,1)/1000)</f>
        <v>0.61802339924167515</v>
      </c>
      <c r="AJ135" s="47">
        <f>IF(ISBLANK($D135),"",Z135*_xlfn.XLOOKUP(Q135,DATA!$B$24:$B$25,DATA!$C$24:$C$25,"error",0,1)/1000)</f>
        <v>0</v>
      </c>
      <c r="AK135" s="47">
        <f>IF(ISBLANK($D135),"",AB135*_xlfn.XLOOKUP(Q135,DATA!$B$24:$B$25,DATA!$C$24:$C$25,"error",0,1)/1000)</f>
        <v>0</v>
      </c>
      <c r="AL135" s="47">
        <f t="shared" si="103"/>
        <v>0.61802339924167515</v>
      </c>
      <c r="AM135" s="47">
        <f t="shared" si="104"/>
        <v>26.252620443296273</v>
      </c>
      <c r="AN135" s="47">
        <f t="shared" si="124"/>
        <v>0.91613161083041461</v>
      </c>
      <c r="AO135" s="47">
        <f t="shared" si="125"/>
        <v>0</v>
      </c>
      <c r="AP135" s="47">
        <f t="shared" si="126"/>
        <v>2.1070979005789511E-2</v>
      </c>
      <c r="AQ135" s="47">
        <f t="shared" si="127"/>
        <v>0</v>
      </c>
      <c r="AR135" s="47">
        <f t="shared" si="128"/>
        <v>0</v>
      </c>
      <c r="AS135" s="47">
        <f t="shared" si="129"/>
        <v>2.1070979005789511E-2</v>
      </c>
      <c r="AT135" s="47">
        <f t="shared" si="130"/>
        <v>0.89506063182462514</v>
      </c>
      <c r="AU135" s="47">
        <f t="shared" si="131"/>
        <v>4.9825133936062291E-2</v>
      </c>
      <c r="AV135" s="47">
        <f t="shared" si="132"/>
        <v>0</v>
      </c>
      <c r="AW135" s="47">
        <f t="shared" si="133"/>
        <v>1.1459754676249893E-3</v>
      </c>
      <c r="AX135" s="47">
        <f t="shared" si="134"/>
        <v>0</v>
      </c>
      <c r="AY135" s="47">
        <f t="shared" si="135"/>
        <v>0</v>
      </c>
      <c r="AZ135" s="47">
        <f t="shared" si="136"/>
        <v>1.1459754676249893E-3</v>
      </c>
      <c r="BA135" s="47">
        <f t="shared" si="137"/>
        <v>4.8679158468437303E-2</v>
      </c>
      <c r="BB135" s="23">
        <f>IF(V135&gt;0,J135*DATA!$C$4,0)</f>
        <v>0</v>
      </c>
      <c r="BC135" s="23">
        <f>IF(X135&gt;0,N135*_xlfn.XLOOKUP(Budapest!O135,DATA!$B$5:$B$6,DATA!$C$5:$C$6,"error",0,1),0)</f>
        <v>30838</v>
      </c>
      <c r="BD135" s="23" t="str">
        <f>IF(Z135&gt;0,(L135-M135)*DATA!$C$7,"0,00 ")</f>
        <v xml:space="preserve">0,00 </v>
      </c>
      <c r="BE135" s="23">
        <f>IF(G135="basement",D135*DATA!$C$8,IF(G135="ground",0,"error"))</f>
        <v>0</v>
      </c>
      <c r="BF135" s="23">
        <f t="shared" si="138"/>
        <v>30838</v>
      </c>
      <c r="BG135" s="23">
        <v>0.25</v>
      </c>
      <c r="BH135" s="23">
        <v>1.1000000000000001</v>
      </c>
      <c r="BI135" s="23">
        <f t="shared" si="139"/>
        <v>0.56999999999999995</v>
      </c>
      <c r="BJ135" s="23">
        <v>0.21</v>
      </c>
      <c r="BK135" s="23">
        <f t="shared" si="140"/>
        <v>0.25</v>
      </c>
      <c r="BL135" s="23">
        <f t="shared" si="141"/>
        <v>0.10900763358778627</v>
      </c>
      <c r="BM135" s="5">
        <v>1.1000000000000001</v>
      </c>
      <c r="BN135" s="5">
        <f t="shared" si="142"/>
        <v>0.56999999999999995</v>
      </c>
      <c r="BO135" s="50"/>
      <c r="BP135" s="48">
        <f t="shared" si="105"/>
        <v>6349</v>
      </c>
      <c r="BQ135" s="51">
        <f t="shared" si="106"/>
        <v>5</v>
      </c>
      <c r="BR135" s="47">
        <f t="shared" si="143"/>
        <v>2031.68</v>
      </c>
      <c r="BS135" s="46">
        <f t="shared" si="107"/>
        <v>17.5</v>
      </c>
      <c r="BT135" s="46">
        <f t="shared" si="144"/>
        <v>5079.2000000000007</v>
      </c>
      <c r="BU135" s="46">
        <f t="shared" si="108"/>
        <v>58.544530100000003</v>
      </c>
      <c r="BV135" s="46">
        <f t="shared" si="109"/>
        <v>58.544530100000003</v>
      </c>
      <c r="BW135" s="46">
        <f t="shared" si="110"/>
        <v>57.1980089778626</v>
      </c>
      <c r="BX135" s="46">
        <f t="shared" si="111"/>
        <v>58.544530100000003</v>
      </c>
      <c r="BY135" s="46">
        <f t="shared" si="112"/>
        <v>58.544530100000003</v>
      </c>
      <c r="BZ135" s="46">
        <f t="shared" si="97"/>
        <v>67466.716487240003</v>
      </c>
      <c r="CA135" s="46">
        <f t="shared" si="97"/>
        <v>67466.716487240003</v>
      </c>
      <c r="CB135" s="46">
        <f t="shared" si="97"/>
        <v>65914.985546088865</v>
      </c>
      <c r="CC135" s="46">
        <f t="shared" si="97"/>
        <v>67466.716487240003</v>
      </c>
      <c r="CD135" s="46">
        <f t="shared" si="97"/>
        <v>67466.716487240003</v>
      </c>
    </row>
    <row r="136" spans="1:82" s="54" customFormat="1" ht="15" customHeight="1" x14ac:dyDescent="0.35">
      <c r="A136" s="39">
        <v>133</v>
      </c>
      <c r="B136" s="40" t="s">
        <v>82</v>
      </c>
      <c r="C136" s="40" t="s">
        <v>224</v>
      </c>
      <c r="D136" s="41">
        <v>327.8</v>
      </c>
      <c r="E136" s="41">
        <f t="shared" si="113"/>
        <v>524.48</v>
      </c>
      <c r="F136" s="41">
        <v>72.400000000000006</v>
      </c>
      <c r="G136" s="42" t="s">
        <v>90</v>
      </c>
      <c r="H136" s="43">
        <v>2</v>
      </c>
      <c r="I136" s="44">
        <v>8.5</v>
      </c>
      <c r="J136" s="41">
        <f t="shared" si="114"/>
        <v>529.20000000000005</v>
      </c>
      <c r="K136" s="42" t="s">
        <v>85</v>
      </c>
      <c r="L136" s="44">
        <v>86.2</v>
      </c>
      <c r="M136" s="44">
        <v>4.3</v>
      </c>
      <c r="N136" s="41">
        <v>337.63400000000001</v>
      </c>
      <c r="O136" s="45" t="s">
        <v>86</v>
      </c>
      <c r="P136" s="45" t="s">
        <v>85</v>
      </c>
      <c r="Q136" s="45" t="s">
        <v>87</v>
      </c>
      <c r="R136" s="45" t="s">
        <v>88</v>
      </c>
      <c r="S136" s="46">
        <f t="shared" si="115"/>
        <v>96823.456631594017</v>
      </c>
      <c r="T136" s="46">
        <f t="shared" si="98"/>
        <v>184.60848198519298</v>
      </c>
      <c r="U136" s="47">
        <f t="shared" si="116"/>
        <v>68501.596712492479</v>
      </c>
      <c r="V136" s="47">
        <f t="shared" si="99"/>
        <v>28321.859919101538</v>
      </c>
      <c r="W136" s="47">
        <f t="shared" si="117"/>
        <v>66928.191728911406</v>
      </c>
      <c r="X136" s="47">
        <f t="shared" si="100"/>
        <v>29895.264902682611</v>
      </c>
      <c r="Y136" s="48">
        <f t="shared" si="118"/>
        <v>90753.54255409402</v>
      </c>
      <c r="Z136" s="47">
        <f t="shared" si="101"/>
        <v>6069.9140774999978</v>
      </c>
      <c r="AA136" s="48">
        <f t="shared" si="119"/>
        <v>93797.502122854887</v>
      </c>
      <c r="AB136" s="47">
        <f t="shared" si="102"/>
        <v>3025.9545087391307</v>
      </c>
      <c r="AC136" s="47">
        <f t="shared" si="120"/>
        <v>67312.993408023278</v>
      </c>
      <c r="AD136" s="47">
        <f t="shared" si="121"/>
        <v>29510.46322357074</v>
      </c>
      <c r="AE136" s="47">
        <f t="shared" si="122"/>
        <v>56.266136408577523</v>
      </c>
      <c r="AF136" s="49">
        <f t="shared" si="123"/>
        <v>0.69521369872327698</v>
      </c>
      <c r="AG136" s="47">
        <f>IF(ISBLANK($D136),"",S136*_xlfn.XLOOKUP(Q136,DATA!$B$24:$B$25,DATA!$C$24:$C$25,"error",0,1)/1000)</f>
        <v>19.45667361011882</v>
      </c>
      <c r="AH136" s="47">
        <f>IF(ISBLANK($D136),"",V136*_xlfn.XLOOKUP(Q136,DATA!$B$24:$B$25,DATA!$C$24:$C$25,"error",0,1)/1000)</f>
        <v>5.6912777507434535</v>
      </c>
      <c r="AI136" s="47">
        <f>IF(ISBLANK($D136),"",X136*_xlfn.XLOOKUP(Q136,DATA!$B$24:$B$25,DATA!$C$24:$C$25,"error",0,1)/1000)</f>
        <v>6.0074534821940704</v>
      </c>
      <c r="AJ136" s="47">
        <f>IF(ISBLANK($D136),"",Z136*_xlfn.XLOOKUP(Q136,DATA!$B$24:$B$25,DATA!$C$24:$C$25,"error",0,1)/1000)</f>
        <v>1.2197492338736244</v>
      </c>
      <c r="AK136" s="47">
        <f>IF(ISBLANK($D136),"",AB136*_xlfn.XLOOKUP(Q136,DATA!$B$24:$B$25,DATA!$C$24:$C$25,"error",0,1)/1000)</f>
        <v>0.60806555853112831</v>
      </c>
      <c r="AL136" s="47">
        <f t="shared" si="103"/>
        <v>13.526546025342277</v>
      </c>
      <c r="AM136" s="47">
        <f t="shared" si="104"/>
        <v>5.9301275847765424</v>
      </c>
      <c r="AN136" s="47">
        <f t="shared" si="124"/>
        <v>1.3147672498163956</v>
      </c>
      <c r="AO136" s="47">
        <f t="shared" si="125"/>
        <v>0.38458298403046082</v>
      </c>
      <c r="AP136" s="47">
        <f t="shared" si="126"/>
        <v>0.4059482752013947</v>
      </c>
      <c r="AQ136" s="47">
        <f t="shared" si="127"/>
        <v>8.2423459313808553E-2</v>
      </c>
      <c r="AR136" s="47">
        <f t="shared" si="128"/>
        <v>4.1089484159423074E-2</v>
      </c>
      <c r="AS136" s="47">
        <f t="shared" si="129"/>
        <v>0.91404420270508713</v>
      </c>
      <c r="AT136" s="47">
        <f t="shared" si="130"/>
        <v>0.40072304711130846</v>
      </c>
      <c r="AU136" s="47">
        <f t="shared" si="131"/>
        <v>7.1505505914669809E-2</v>
      </c>
      <c r="AV136" s="47">
        <f t="shared" si="132"/>
        <v>2.091609814825534E-2</v>
      </c>
      <c r="AW136" s="47">
        <f t="shared" si="133"/>
        <v>2.2078080205844015E-2</v>
      </c>
      <c r="AX136" s="47">
        <f t="shared" si="134"/>
        <v>4.4827182592920003E-3</v>
      </c>
      <c r="AY136" s="47">
        <f t="shared" si="135"/>
        <v>2.2347106326254026E-3</v>
      </c>
      <c r="AZ136" s="47">
        <f t="shared" si="136"/>
        <v>4.9711607246016754E-2</v>
      </c>
      <c r="BA136" s="47">
        <f t="shared" si="137"/>
        <v>2.1793898668653056E-2</v>
      </c>
      <c r="BB136" s="23">
        <f>IF(V136&gt;0,J136*DATA!$C$4,0)</f>
        <v>34398</v>
      </c>
      <c r="BC136" s="23">
        <f>IF(X136&gt;0,N136*_xlfn.XLOOKUP(Budapest!O136,DATA!$B$5:$B$6,DATA!$C$5:$C$6,"error",0,1),0)</f>
        <v>16206.432000000001</v>
      </c>
      <c r="BD136" s="23">
        <f>IF(Z136&gt;0,(L136-M136)*DATA!$C$7,"0,00 ")</f>
        <v>12285</v>
      </c>
      <c r="BE136" s="23">
        <f>IF(G136="basement",D136*DATA!$C$8,IF(G136="ground",0,"error"))</f>
        <v>13112</v>
      </c>
      <c r="BF136" s="23">
        <f t="shared" si="138"/>
        <v>76001.432000000001</v>
      </c>
      <c r="BG136" s="23">
        <v>1.48</v>
      </c>
      <c r="BH136" s="23">
        <v>2.7627030162412995</v>
      </c>
      <c r="BI136" s="23">
        <f t="shared" si="139"/>
        <v>0.85</v>
      </c>
      <c r="BJ136" s="23">
        <v>2.33</v>
      </c>
      <c r="BK136" s="23">
        <f t="shared" si="140"/>
        <v>0.21630769230769231</v>
      </c>
      <c r="BL136" s="23">
        <f t="shared" si="141"/>
        <v>0.23928112965340181</v>
      </c>
      <c r="BM136" s="5">
        <v>1.1000000000000001</v>
      </c>
      <c r="BN136" s="5">
        <f t="shared" si="142"/>
        <v>0.40124223602484466</v>
      </c>
      <c r="BO136" s="50"/>
      <c r="BP136" s="48">
        <f t="shared" si="105"/>
        <v>2786.3</v>
      </c>
      <c r="BQ136" s="51">
        <f t="shared" si="106"/>
        <v>2</v>
      </c>
      <c r="BR136" s="47">
        <f t="shared" si="143"/>
        <v>891.6160000000001</v>
      </c>
      <c r="BS136" s="46">
        <f t="shared" si="107"/>
        <v>8.5</v>
      </c>
      <c r="BT136" s="46">
        <f t="shared" si="144"/>
        <v>2117.5880000000002</v>
      </c>
      <c r="BU136" s="46">
        <f t="shared" si="108"/>
        <v>84.018966185000011</v>
      </c>
      <c r="BV136" s="46">
        <f t="shared" si="109"/>
        <v>59.442551815769235</v>
      </c>
      <c r="BW136" s="46">
        <f t="shared" si="110"/>
        <v>58.077222951155328</v>
      </c>
      <c r="BX136" s="46">
        <f t="shared" si="111"/>
        <v>78.751772435000007</v>
      </c>
      <c r="BY136" s="46">
        <f t="shared" si="112"/>
        <v>81.393181293695662</v>
      </c>
      <c r="BZ136" s="46">
        <f t="shared" si="97"/>
        <v>96823.456631594017</v>
      </c>
      <c r="CA136" s="46">
        <f t="shared" si="97"/>
        <v>68501.596712492479</v>
      </c>
      <c r="CB136" s="46">
        <f t="shared" si="97"/>
        <v>66928.191728911406</v>
      </c>
      <c r="CC136" s="46">
        <f t="shared" si="97"/>
        <v>90753.54255409402</v>
      </c>
      <c r="CD136" s="46">
        <f t="shared" si="97"/>
        <v>93797.502122854887</v>
      </c>
    </row>
    <row r="137" spans="1:82" s="54" customFormat="1" ht="15" customHeight="1" x14ac:dyDescent="0.35">
      <c r="A137" s="39">
        <v>134</v>
      </c>
      <c r="B137" s="40" t="s">
        <v>82</v>
      </c>
      <c r="C137" s="40" t="s">
        <v>225</v>
      </c>
      <c r="D137" s="41">
        <v>182.2</v>
      </c>
      <c r="E137" s="41">
        <f t="shared" si="113"/>
        <v>145.76</v>
      </c>
      <c r="F137" s="41">
        <v>59</v>
      </c>
      <c r="G137" s="42" t="s">
        <v>84</v>
      </c>
      <c r="H137" s="43">
        <v>1</v>
      </c>
      <c r="I137" s="44">
        <v>4.25</v>
      </c>
      <c r="J137" s="41">
        <f t="shared" si="114"/>
        <v>208.15</v>
      </c>
      <c r="K137" s="42" t="s">
        <v>85</v>
      </c>
      <c r="L137" s="44">
        <v>42.6</v>
      </c>
      <c r="M137" s="44">
        <v>0</v>
      </c>
      <c r="N137" s="41">
        <v>187.666</v>
      </c>
      <c r="O137" s="45" t="s">
        <v>86</v>
      </c>
      <c r="P137" s="45" t="s">
        <v>85</v>
      </c>
      <c r="Q137" s="45" t="s">
        <v>87</v>
      </c>
      <c r="R137" s="45" t="s">
        <v>88</v>
      </c>
      <c r="S137" s="46">
        <f t="shared" si="115"/>
        <v>42878.350557685997</v>
      </c>
      <c r="T137" s="46">
        <f t="shared" si="98"/>
        <v>294.17090119158894</v>
      </c>
      <c r="U137" s="47">
        <f t="shared" si="116"/>
        <v>31738.526026013693</v>
      </c>
      <c r="V137" s="47">
        <f t="shared" si="99"/>
        <v>11139.824531672304</v>
      </c>
      <c r="W137" s="47">
        <f t="shared" si="117"/>
        <v>26261.763415316356</v>
      </c>
      <c r="X137" s="47">
        <f t="shared" si="100"/>
        <v>16616.587142369641</v>
      </c>
      <c r="Y137" s="48">
        <f t="shared" si="118"/>
        <v>39721.105872686006</v>
      </c>
      <c r="Z137" s="47">
        <f t="shared" si="101"/>
        <v>3157.2446849999906</v>
      </c>
      <c r="AA137" s="48">
        <f t="shared" si="119"/>
        <v>42878.350557685997</v>
      </c>
      <c r="AB137" s="47">
        <f t="shared" si="102"/>
        <v>0</v>
      </c>
      <c r="AC137" s="47">
        <f t="shared" si="120"/>
        <v>30913.656359041936</v>
      </c>
      <c r="AD137" s="47">
        <f t="shared" si="121"/>
        <v>11964.694198644062</v>
      </c>
      <c r="AE137" s="47">
        <f t="shared" si="122"/>
        <v>82.08489433756904</v>
      </c>
      <c r="AF137" s="49">
        <f t="shared" si="123"/>
        <v>0.7209618830242206</v>
      </c>
      <c r="AG137" s="47">
        <f>IF(ISBLANK($D137),"",S137*_xlfn.XLOOKUP(Q137,DATA!$B$24:$B$25,DATA!$C$24:$C$25,"error",0,1)/1000)</f>
        <v>8.6164045445670006</v>
      </c>
      <c r="AH137" s="47">
        <f>IF(ISBLANK($D137),"",V137*_xlfn.XLOOKUP(Q137,DATA!$B$24:$B$25,DATA!$C$24:$C$25,"error",0,1)/1000)</f>
        <v>2.2385477396395497</v>
      </c>
      <c r="AI137" s="47">
        <f>IF(ISBLANK($D137),"",X137*_xlfn.XLOOKUP(Q137,DATA!$B$24:$B$25,DATA!$C$24:$C$25,"error",0,1)/1000)</f>
        <v>3.3391031862591789</v>
      </c>
      <c r="AJ137" s="47">
        <f>IF(ISBLANK($D137),"",Z137*_xlfn.XLOOKUP(Q137,DATA!$B$24:$B$25,DATA!$C$24:$C$25,"error",0,1)/1000)</f>
        <v>0.63444831945074809</v>
      </c>
      <c r="AK137" s="47">
        <f>IF(ISBLANK($D137),"",AB137*_xlfn.XLOOKUP(Q137,DATA!$B$24:$B$25,DATA!$C$24:$C$25,"error",0,1)/1000)</f>
        <v>0</v>
      </c>
      <c r="AL137" s="47">
        <f t="shared" si="103"/>
        <v>6.212099245349477</v>
      </c>
      <c r="AM137" s="47">
        <f t="shared" si="104"/>
        <v>2.4043052992175236</v>
      </c>
      <c r="AN137" s="47">
        <f t="shared" si="124"/>
        <v>0.58224580076597521</v>
      </c>
      <c r="AO137" s="47">
        <f t="shared" si="125"/>
        <v>0.15126785360155026</v>
      </c>
      <c r="AP137" s="47">
        <f t="shared" si="126"/>
        <v>0.22563689976111675</v>
      </c>
      <c r="AQ137" s="47">
        <f t="shared" si="127"/>
        <v>4.2872275540515696E-2</v>
      </c>
      <c r="AR137" s="47">
        <f t="shared" si="128"/>
        <v>0</v>
      </c>
      <c r="AS137" s="47">
        <f t="shared" si="129"/>
        <v>0.41977702890318269</v>
      </c>
      <c r="AT137" s="47">
        <f t="shared" si="130"/>
        <v>0.16246877186279252</v>
      </c>
      <c r="AU137" s="47">
        <f t="shared" si="131"/>
        <v>3.1666274434716229E-2</v>
      </c>
      <c r="AV137" s="47">
        <f t="shared" si="132"/>
        <v>8.226919556990453E-3</v>
      </c>
      <c r="AW137" s="47">
        <f t="shared" si="133"/>
        <v>1.2271586984456304E-2</v>
      </c>
      <c r="AX137" s="47">
        <f t="shared" si="134"/>
        <v>2.3316703033679936E-3</v>
      </c>
      <c r="AY137" s="47">
        <f t="shared" si="135"/>
        <v>0</v>
      </c>
      <c r="AZ137" s="47">
        <f t="shared" si="136"/>
        <v>2.283017684481475E-2</v>
      </c>
      <c r="BA137" s="47">
        <f t="shared" si="137"/>
        <v>8.8360975899014794E-3</v>
      </c>
      <c r="BB137" s="23">
        <f>IF(V137&gt;0,J137*DATA!$C$4,0)</f>
        <v>13529.75</v>
      </c>
      <c r="BC137" s="23">
        <f>IF(X137&gt;0,N137*_xlfn.XLOOKUP(Budapest!O137,DATA!$B$5:$B$6,DATA!$C$5:$C$6,"error",0,1),0)</f>
        <v>9007.9680000000008</v>
      </c>
      <c r="BD137" s="23">
        <f>IF(Z137&gt;0,(L137-M137)*DATA!$C$7,"0,00 ")</f>
        <v>6390</v>
      </c>
      <c r="BE137" s="23">
        <f>IF(G137="basement",D137*DATA!$C$8,IF(G137="ground",0,"error"))</f>
        <v>0</v>
      </c>
      <c r="BF137" s="23">
        <f t="shared" si="138"/>
        <v>28927.718000000001</v>
      </c>
      <c r="BG137" s="23">
        <v>1.48</v>
      </c>
      <c r="BH137" s="23">
        <v>2.85</v>
      </c>
      <c r="BI137" s="23">
        <f t="shared" si="139"/>
        <v>0.56999999999999995</v>
      </c>
      <c r="BJ137" s="23">
        <v>2.33</v>
      </c>
      <c r="BK137" s="23">
        <f t="shared" si="140"/>
        <v>0.21630769230769231</v>
      </c>
      <c r="BL137" s="23">
        <f t="shared" si="141"/>
        <v>0.23928112965340181</v>
      </c>
      <c r="BM137" s="5">
        <v>1.1000000000000001</v>
      </c>
      <c r="BN137" s="5">
        <f t="shared" si="142"/>
        <v>0.56999999999999995</v>
      </c>
      <c r="BO137" s="50"/>
      <c r="BP137" s="48">
        <f t="shared" si="105"/>
        <v>774.34999999999991</v>
      </c>
      <c r="BQ137" s="51">
        <f t="shared" si="106"/>
        <v>1</v>
      </c>
      <c r="BR137" s="47">
        <f t="shared" si="143"/>
        <v>247.79199999999997</v>
      </c>
      <c r="BS137" s="46">
        <f t="shared" si="107"/>
        <v>4.25</v>
      </c>
      <c r="BT137" s="46">
        <f t="shared" si="144"/>
        <v>588.50599999999997</v>
      </c>
      <c r="BU137" s="46">
        <f t="shared" si="108"/>
        <v>37.207871014999995</v>
      </c>
      <c r="BV137" s="46">
        <f t="shared" si="109"/>
        <v>27.541240911153846</v>
      </c>
      <c r="BW137" s="46">
        <f t="shared" si="110"/>
        <v>22.788756868549424</v>
      </c>
      <c r="BX137" s="46">
        <f t="shared" si="111"/>
        <v>34.468158515000006</v>
      </c>
      <c r="BY137" s="46">
        <f t="shared" si="112"/>
        <v>37.207871014999995</v>
      </c>
      <c r="BZ137" s="46">
        <f t="shared" si="97"/>
        <v>42878.350557685997</v>
      </c>
      <c r="CA137" s="46">
        <f t="shared" si="97"/>
        <v>31738.526026013693</v>
      </c>
      <c r="CB137" s="46">
        <f t="shared" si="97"/>
        <v>26261.763415316356</v>
      </c>
      <c r="CC137" s="46">
        <f t="shared" si="97"/>
        <v>39721.105872686006</v>
      </c>
      <c r="CD137" s="46">
        <f t="shared" si="97"/>
        <v>42878.350557685997</v>
      </c>
    </row>
    <row r="138" spans="1:82" s="54" customFormat="1" ht="15" customHeight="1" x14ac:dyDescent="0.35">
      <c r="A138" s="39">
        <v>135</v>
      </c>
      <c r="B138" s="40" t="s">
        <v>82</v>
      </c>
      <c r="C138" s="40" t="s">
        <v>226</v>
      </c>
      <c r="D138" s="41">
        <v>811.9</v>
      </c>
      <c r="E138" s="41">
        <f t="shared" si="113"/>
        <v>3897.12</v>
      </c>
      <c r="F138" s="41">
        <v>116</v>
      </c>
      <c r="G138" s="42" t="s">
        <v>84</v>
      </c>
      <c r="H138" s="43">
        <v>6</v>
      </c>
      <c r="I138" s="44">
        <v>19.5</v>
      </c>
      <c r="J138" s="41">
        <f t="shared" si="114"/>
        <v>1854.8</v>
      </c>
      <c r="K138" s="42" t="s">
        <v>97</v>
      </c>
      <c r="L138" s="44">
        <v>407.2</v>
      </c>
      <c r="M138" s="44">
        <v>407.2</v>
      </c>
      <c r="N138" s="41">
        <v>836.25699999999995</v>
      </c>
      <c r="O138" s="45" t="s">
        <v>86</v>
      </c>
      <c r="P138" s="45" t="s">
        <v>97</v>
      </c>
      <c r="Q138" s="45" t="s">
        <v>94</v>
      </c>
      <c r="R138" s="45" t="s">
        <v>88</v>
      </c>
      <c r="S138" s="46">
        <f t="shared" si="115"/>
        <v>142764.39108199801</v>
      </c>
      <c r="T138" s="46">
        <f t="shared" si="98"/>
        <v>36.633306411400731</v>
      </c>
      <c r="U138" s="47">
        <f t="shared" si="116"/>
        <v>142764.39108199801</v>
      </c>
      <c r="V138" s="47">
        <f t="shared" si="99"/>
        <v>0</v>
      </c>
      <c r="W138" s="47">
        <f t="shared" si="117"/>
        <v>139242.19021439424</v>
      </c>
      <c r="X138" s="47">
        <f t="shared" si="100"/>
        <v>3522.2008676037658</v>
      </c>
      <c r="Y138" s="48">
        <f t="shared" si="118"/>
        <v>142764.39108199801</v>
      </c>
      <c r="Z138" s="47">
        <f t="shared" si="101"/>
        <v>0</v>
      </c>
      <c r="AA138" s="48">
        <f t="shared" si="119"/>
        <v>142764.39108199801</v>
      </c>
      <c r="AB138" s="47">
        <f t="shared" si="102"/>
        <v>0</v>
      </c>
      <c r="AC138" s="47">
        <f t="shared" si="120"/>
        <v>3522.2008676037658</v>
      </c>
      <c r="AD138" s="47">
        <f t="shared" si="121"/>
        <v>139242.19021439424</v>
      </c>
      <c r="AE138" s="47">
        <f t="shared" si="122"/>
        <v>35.729510565339083</v>
      </c>
      <c r="AF138" s="49">
        <f t="shared" si="123"/>
        <v>2.467142430202196E-2</v>
      </c>
      <c r="AG138" s="47">
        <f>IF(ISBLANK($D138),"",S138*_xlfn.XLOOKUP(Q138,DATA!$B$24:$B$25,DATA!$C$24:$C$25,"error",0,1)/1000)</f>
        <v>56.860201680138168</v>
      </c>
      <c r="AH138" s="47">
        <f>IF(ISBLANK($D138),"",V138*_xlfn.XLOOKUP(Q138,DATA!$B$24:$B$25,DATA!$C$24:$C$25,"error",0,1)/1000)</f>
        <v>0</v>
      </c>
      <c r="AI138" s="47">
        <f>IF(ISBLANK($D138),"",X138*_xlfn.XLOOKUP(Q138,DATA!$B$24:$B$25,DATA!$C$24:$C$25,"error",0,1)/1000)</f>
        <v>1.402822161549228</v>
      </c>
      <c r="AJ138" s="47">
        <f>IF(ISBLANK($D138),"",Z138*_xlfn.XLOOKUP(Q138,DATA!$B$24:$B$25,DATA!$C$24:$C$25,"error",0,1)/1000)</f>
        <v>0</v>
      </c>
      <c r="AK138" s="47">
        <f>IF(ISBLANK($D138),"",AB138*_xlfn.XLOOKUP(Q138,DATA!$B$24:$B$25,DATA!$C$24:$C$25,"error",0,1)/1000)</f>
        <v>0</v>
      </c>
      <c r="AL138" s="47">
        <f t="shared" si="103"/>
        <v>1.402822161549228</v>
      </c>
      <c r="AM138" s="47">
        <f t="shared" si="104"/>
        <v>55.457379518588937</v>
      </c>
      <c r="AN138" s="47">
        <f t="shared" si="124"/>
        <v>1.9385999257264972</v>
      </c>
      <c r="AO138" s="47">
        <f t="shared" si="125"/>
        <v>0</v>
      </c>
      <c r="AP138" s="47">
        <f t="shared" si="126"/>
        <v>4.782802131946657E-2</v>
      </c>
      <c r="AQ138" s="47">
        <f t="shared" si="127"/>
        <v>0</v>
      </c>
      <c r="AR138" s="47">
        <f t="shared" si="128"/>
        <v>0</v>
      </c>
      <c r="AS138" s="47">
        <f t="shared" si="129"/>
        <v>4.782802131946657E-2</v>
      </c>
      <c r="AT138" s="47">
        <f t="shared" si="130"/>
        <v>1.8907719044070306</v>
      </c>
      <c r="AU138" s="47">
        <f t="shared" si="131"/>
        <v>0.10543354230535674</v>
      </c>
      <c r="AV138" s="47">
        <f t="shared" si="132"/>
        <v>0</v>
      </c>
      <c r="AW138" s="47">
        <f t="shared" si="133"/>
        <v>2.6011956578806338E-3</v>
      </c>
      <c r="AX138" s="47">
        <f t="shared" si="134"/>
        <v>0</v>
      </c>
      <c r="AY138" s="47">
        <f t="shared" si="135"/>
        <v>0</v>
      </c>
      <c r="AZ138" s="47">
        <f t="shared" si="136"/>
        <v>2.6011956578806338E-3</v>
      </c>
      <c r="BA138" s="47">
        <f t="shared" si="137"/>
        <v>0.10283234664747611</v>
      </c>
      <c r="BB138" s="23">
        <f>IF(V138&gt;0,J138*DATA!$C$4,0)</f>
        <v>0</v>
      </c>
      <c r="BC138" s="23">
        <f>IF(X138&gt;0,N138*_xlfn.XLOOKUP(Budapest!O138,DATA!$B$5:$B$6,DATA!$C$5:$C$6,"error",0,1),0)</f>
        <v>40140.335999999996</v>
      </c>
      <c r="BD138" s="23" t="str">
        <f>IF(Z138&gt;0,(L138-M138)*DATA!$C$7,"0,00 ")</f>
        <v xml:space="preserve">0,00 </v>
      </c>
      <c r="BE138" s="23">
        <f>IF(G138="basement",D138*DATA!$C$8,IF(G138="ground",0,"error"))</f>
        <v>0</v>
      </c>
      <c r="BF138" s="23">
        <f t="shared" si="138"/>
        <v>40140.335999999996</v>
      </c>
      <c r="BG138" s="23">
        <v>0.25</v>
      </c>
      <c r="BH138" s="23">
        <v>1.1000000000000001</v>
      </c>
      <c r="BI138" s="23">
        <f t="shared" si="139"/>
        <v>0.56999999999999995</v>
      </c>
      <c r="BJ138" s="23">
        <v>0.22</v>
      </c>
      <c r="BK138" s="23">
        <f t="shared" si="140"/>
        <v>0.25</v>
      </c>
      <c r="BL138" s="23">
        <f t="shared" si="141"/>
        <v>0.12054794520547943</v>
      </c>
      <c r="BM138" s="5">
        <v>1.1000000000000001</v>
      </c>
      <c r="BN138" s="5">
        <f t="shared" si="142"/>
        <v>0.56999999999999995</v>
      </c>
      <c r="BO138" s="50"/>
      <c r="BP138" s="48">
        <f t="shared" si="105"/>
        <v>15832.05</v>
      </c>
      <c r="BQ138" s="51">
        <f t="shared" si="106"/>
        <v>6</v>
      </c>
      <c r="BR138" s="47">
        <f t="shared" si="143"/>
        <v>5066.2560000000003</v>
      </c>
      <c r="BS138" s="46">
        <f t="shared" si="107"/>
        <v>19.5</v>
      </c>
      <c r="BT138" s="46">
        <f t="shared" si="144"/>
        <v>12665.64</v>
      </c>
      <c r="BU138" s="46">
        <f t="shared" si="108"/>
        <v>123.884407395</v>
      </c>
      <c r="BV138" s="46">
        <f t="shared" si="109"/>
        <v>123.884407395</v>
      </c>
      <c r="BW138" s="46">
        <f t="shared" si="110"/>
        <v>120.82800261575342</v>
      </c>
      <c r="BX138" s="46">
        <f t="shared" si="111"/>
        <v>123.884407395</v>
      </c>
      <c r="BY138" s="46">
        <f t="shared" si="112"/>
        <v>123.884407395</v>
      </c>
      <c r="BZ138" s="46">
        <f t="shared" si="97"/>
        <v>142764.39108199801</v>
      </c>
      <c r="CA138" s="46">
        <f t="shared" si="97"/>
        <v>142764.39108199801</v>
      </c>
      <c r="CB138" s="46">
        <f t="shared" si="97"/>
        <v>139242.19021439424</v>
      </c>
      <c r="CC138" s="46">
        <f t="shared" si="97"/>
        <v>142764.39108199801</v>
      </c>
      <c r="CD138" s="46">
        <f t="shared" si="97"/>
        <v>142764.39108199801</v>
      </c>
    </row>
    <row r="139" spans="1:82" s="54" customFormat="1" ht="15" customHeight="1" x14ac:dyDescent="0.35">
      <c r="A139" s="39">
        <v>136</v>
      </c>
      <c r="B139" s="40" t="s">
        <v>82</v>
      </c>
      <c r="C139" s="40" t="s">
        <v>227</v>
      </c>
      <c r="D139" s="41">
        <v>311.2</v>
      </c>
      <c r="E139" s="41">
        <f t="shared" si="113"/>
        <v>995.84</v>
      </c>
      <c r="F139" s="41">
        <v>77.400000000000006</v>
      </c>
      <c r="G139" s="42" t="s">
        <v>84</v>
      </c>
      <c r="H139" s="43">
        <v>4</v>
      </c>
      <c r="I139" s="44">
        <v>14.5</v>
      </c>
      <c r="J139" s="41">
        <f t="shared" si="114"/>
        <v>908.9000000000002</v>
      </c>
      <c r="K139" s="42" t="s">
        <v>85</v>
      </c>
      <c r="L139" s="44">
        <v>213.4</v>
      </c>
      <c r="M139" s="44">
        <v>32.1</v>
      </c>
      <c r="N139" s="41">
        <v>320.536</v>
      </c>
      <c r="O139" s="45" t="s">
        <v>86</v>
      </c>
      <c r="P139" s="45" t="s">
        <v>85</v>
      </c>
      <c r="Q139" s="45" t="s">
        <v>87</v>
      </c>
      <c r="R139" s="45" t="s">
        <v>88</v>
      </c>
      <c r="S139" s="46">
        <f t="shared" si="115"/>
        <v>140378.04679127605</v>
      </c>
      <c r="T139" s="46">
        <f t="shared" si="98"/>
        <v>140.9644589404684</v>
      </c>
      <c r="U139" s="47">
        <f t="shared" si="116"/>
        <v>91735.305898472929</v>
      </c>
      <c r="V139" s="47">
        <f t="shared" si="99"/>
        <v>48642.740892803122</v>
      </c>
      <c r="W139" s="47">
        <f t="shared" si="117"/>
        <v>111996.69707280493</v>
      </c>
      <c r="X139" s="47">
        <f t="shared" si="100"/>
        <v>28381.349718471116</v>
      </c>
      <c r="Y139" s="48">
        <f t="shared" si="118"/>
        <v>126941.22844877602</v>
      </c>
      <c r="Z139" s="47">
        <f t="shared" si="101"/>
        <v>13436.818342500032</v>
      </c>
      <c r="AA139" s="48">
        <f t="shared" si="119"/>
        <v>140378.04679127605</v>
      </c>
      <c r="AB139" s="47">
        <f t="shared" si="102"/>
        <v>0</v>
      </c>
      <c r="AC139" s="47">
        <f t="shared" si="120"/>
        <v>90460.908953774269</v>
      </c>
      <c r="AD139" s="47">
        <f t="shared" si="121"/>
        <v>49917.137837501781</v>
      </c>
      <c r="AE139" s="47">
        <f t="shared" si="122"/>
        <v>50.125660585537616</v>
      </c>
      <c r="AF139" s="49">
        <f t="shared" si="123"/>
        <v>0.64440922937386291</v>
      </c>
      <c r="AG139" s="47">
        <f>IF(ISBLANK($D139),"",S139*_xlfn.XLOOKUP(Q139,DATA!$B$24:$B$25,DATA!$C$24:$C$25,"error",0,1)/1000)</f>
        <v>28.20896850270692</v>
      </c>
      <c r="AH139" s="47">
        <f>IF(ISBLANK($D139),"",V139*_xlfn.XLOOKUP(Q139,DATA!$B$24:$B$25,DATA!$C$24:$C$25,"error",0,1)/1000)</f>
        <v>9.7747587824087869</v>
      </c>
      <c r="AI139" s="47">
        <f>IF(ISBLANK($D139),"",X139*_xlfn.XLOOKUP(Q139,DATA!$B$24:$B$25,DATA!$C$24:$C$25,"error",0,1)/1000)</f>
        <v>5.7032322259267705</v>
      </c>
      <c r="AJ139" s="47">
        <f>IF(ISBLANK($D139),"",Z139*_xlfn.XLOOKUP(Q139,DATA!$B$24:$B$25,DATA!$C$24:$C$25,"error",0,1)/1000)</f>
        <v>2.700128645925381</v>
      </c>
      <c r="AK139" s="47">
        <f>IF(ISBLANK($D139),"",AB139*_xlfn.XLOOKUP(Q139,DATA!$B$24:$B$25,DATA!$C$24:$C$25,"error",0,1)/1000)</f>
        <v>0</v>
      </c>
      <c r="AL139" s="47">
        <f t="shared" si="103"/>
        <v>18.178119654260939</v>
      </c>
      <c r="AM139" s="47">
        <f t="shared" si="104"/>
        <v>10.030848848445981</v>
      </c>
      <c r="AN139" s="47">
        <f t="shared" si="124"/>
        <v>1.9061957188392604</v>
      </c>
      <c r="AO139" s="47">
        <f t="shared" si="125"/>
        <v>0.66052054834710161</v>
      </c>
      <c r="AP139" s="47">
        <f t="shared" si="126"/>
        <v>0.38539079695751699</v>
      </c>
      <c r="AQ139" s="47">
        <f t="shared" si="127"/>
        <v>0.18245876890834592</v>
      </c>
      <c r="AR139" s="47">
        <f t="shared" si="128"/>
        <v>0</v>
      </c>
      <c r="AS139" s="47">
        <f t="shared" si="129"/>
        <v>1.2283701142129646</v>
      </c>
      <c r="AT139" s="47">
        <f t="shared" si="130"/>
        <v>0.67782560462629582</v>
      </c>
      <c r="AU139" s="47">
        <f t="shared" si="131"/>
        <v>0.10367119295602585</v>
      </c>
      <c r="AV139" s="47">
        <f t="shared" si="132"/>
        <v>3.5923359045633589E-2</v>
      </c>
      <c r="AW139" s="47">
        <f t="shared" si="133"/>
        <v>2.0960032214944049E-2</v>
      </c>
      <c r="AX139" s="47">
        <f t="shared" si="134"/>
        <v>9.9232823004840268E-3</v>
      </c>
      <c r="AY139" s="47">
        <f t="shared" si="135"/>
        <v>0</v>
      </c>
      <c r="AZ139" s="47">
        <f t="shared" si="136"/>
        <v>6.6806673561061652E-2</v>
      </c>
      <c r="BA139" s="47">
        <f t="shared" si="137"/>
        <v>3.6864519394964199E-2</v>
      </c>
      <c r="BB139" s="23">
        <f>IF(V139&gt;0,J139*DATA!$C$4,0)</f>
        <v>59078.500000000015</v>
      </c>
      <c r="BC139" s="23">
        <f>IF(X139&gt;0,N139*_xlfn.XLOOKUP(Budapest!O139,DATA!$B$5:$B$6,DATA!$C$5:$C$6,"error",0,1),0)</f>
        <v>15385.727999999999</v>
      </c>
      <c r="BD139" s="23">
        <f>IF(Z139&gt;0,(L139-M139)*DATA!$C$7,"0,00 ")</f>
        <v>27195</v>
      </c>
      <c r="BE139" s="23">
        <f>IF(G139="basement",D139*DATA!$C$8,IF(G139="ground",0,"error"))</f>
        <v>0</v>
      </c>
      <c r="BF139" s="23">
        <f t="shared" si="138"/>
        <v>101659.22800000002</v>
      </c>
      <c r="BG139" s="23">
        <v>1.48</v>
      </c>
      <c r="BH139" s="23">
        <v>2.5867619493908158</v>
      </c>
      <c r="BI139" s="23">
        <f t="shared" si="139"/>
        <v>0.56999999999999995</v>
      </c>
      <c r="BJ139" s="23">
        <v>2.33</v>
      </c>
      <c r="BK139" s="23">
        <f t="shared" si="140"/>
        <v>0.21630769230769231</v>
      </c>
      <c r="BL139" s="23">
        <f t="shared" si="141"/>
        <v>0.23928112965340181</v>
      </c>
      <c r="BM139" s="5">
        <v>1.1000000000000001</v>
      </c>
      <c r="BN139" s="5">
        <f t="shared" si="142"/>
        <v>0.56999999999999995</v>
      </c>
      <c r="BO139" s="50"/>
      <c r="BP139" s="48">
        <f t="shared" si="105"/>
        <v>4512.3999999999996</v>
      </c>
      <c r="BQ139" s="51">
        <f t="shared" si="106"/>
        <v>4</v>
      </c>
      <c r="BR139" s="47">
        <f t="shared" si="143"/>
        <v>1443.9679999999998</v>
      </c>
      <c r="BS139" s="46">
        <f t="shared" si="107"/>
        <v>14.5</v>
      </c>
      <c r="BT139" s="46">
        <f t="shared" si="144"/>
        <v>3609.92</v>
      </c>
      <c r="BU139" s="46">
        <f t="shared" si="108"/>
        <v>121.81364699000002</v>
      </c>
      <c r="BV139" s="46">
        <f t="shared" si="109"/>
        <v>79.603701751538466</v>
      </c>
      <c r="BW139" s="46">
        <f t="shared" si="110"/>
        <v>97.185610094415935</v>
      </c>
      <c r="BX139" s="46">
        <f t="shared" si="111"/>
        <v>110.15379074000001</v>
      </c>
      <c r="BY139" s="46">
        <f t="shared" si="112"/>
        <v>121.81364699000002</v>
      </c>
      <c r="BZ139" s="46">
        <f t="shared" si="97"/>
        <v>140378.04679127605</v>
      </c>
      <c r="CA139" s="46">
        <f t="shared" si="97"/>
        <v>91735.305898472929</v>
      </c>
      <c r="CB139" s="46">
        <f t="shared" si="97"/>
        <v>111996.69707280493</v>
      </c>
      <c r="CC139" s="46">
        <f t="shared" si="97"/>
        <v>126941.22844877602</v>
      </c>
      <c r="CD139" s="46">
        <f t="shared" si="97"/>
        <v>140378.04679127605</v>
      </c>
    </row>
    <row r="140" spans="1:82" s="54" customFormat="1" ht="15" customHeight="1" x14ac:dyDescent="0.35">
      <c r="A140" s="39">
        <v>137</v>
      </c>
      <c r="B140" s="40" t="s">
        <v>82</v>
      </c>
      <c r="C140" s="40" t="s">
        <v>228</v>
      </c>
      <c r="D140" s="41">
        <v>876.6</v>
      </c>
      <c r="E140" s="41">
        <f t="shared" si="113"/>
        <v>2805.1200000000003</v>
      </c>
      <c r="F140" s="41">
        <v>132.4</v>
      </c>
      <c r="G140" s="42" t="s">
        <v>90</v>
      </c>
      <c r="H140" s="43">
        <v>4</v>
      </c>
      <c r="I140" s="44">
        <v>14.5</v>
      </c>
      <c r="J140" s="41">
        <f t="shared" si="114"/>
        <v>1631.9</v>
      </c>
      <c r="K140" s="42" t="s">
        <v>85</v>
      </c>
      <c r="L140" s="44">
        <v>287.89999999999998</v>
      </c>
      <c r="M140" s="44">
        <v>86.4</v>
      </c>
      <c r="N140" s="41">
        <v>902.89800000000002</v>
      </c>
      <c r="O140" s="45" t="s">
        <v>86</v>
      </c>
      <c r="P140" s="45" t="s">
        <v>85</v>
      </c>
      <c r="Q140" s="45" t="s">
        <v>87</v>
      </c>
      <c r="R140" s="45" t="s">
        <v>88</v>
      </c>
      <c r="S140" s="46">
        <f t="shared" si="115"/>
        <v>304778.00671873806</v>
      </c>
      <c r="T140" s="46">
        <f t="shared" si="98"/>
        <v>108.65061270774085</v>
      </c>
      <c r="U140" s="47">
        <f t="shared" si="116"/>
        <v>217441.56831741187</v>
      </c>
      <c r="V140" s="47">
        <f t="shared" si="99"/>
        <v>87336.438401326188</v>
      </c>
      <c r="W140" s="47">
        <f t="shared" si="117"/>
        <v>224832.34102718352</v>
      </c>
      <c r="X140" s="47">
        <f t="shared" si="100"/>
        <v>79945.665691554546</v>
      </c>
      <c r="Y140" s="48">
        <f t="shared" si="118"/>
        <v>289844.09113123803</v>
      </c>
      <c r="Z140" s="47">
        <f t="shared" si="101"/>
        <v>14933.915587500029</v>
      </c>
      <c r="AA140" s="48">
        <f t="shared" si="119"/>
        <v>296686.02464930323</v>
      </c>
      <c r="AB140" s="47">
        <f t="shared" si="102"/>
        <v>8091.9820694348309</v>
      </c>
      <c r="AC140" s="47">
        <f t="shared" si="120"/>
        <v>190308.00174981559</v>
      </c>
      <c r="AD140" s="47">
        <f t="shared" si="121"/>
        <v>114470.00496892247</v>
      </c>
      <c r="AE140" s="47">
        <f t="shared" si="122"/>
        <v>40.807525157184884</v>
      </c>
      <c r="AF140" s="49">
        <f t="shared" si="123"/>
        <v>0.62441514005123011</v>
      </c>
      <c r="AG140" s="47">
        <f>IF(ISBLANK($D140),"",S140*_xlfn.XLOOKUP(Q140,DATA!$B$24:$B$25,DATA!$C$24:$C$25,"error",0,1)/1000)</f>
        <v>61.245140450130414</v>
      </c>
      <c r="AH140" s="47">
        <f>IF(ISBLANK($D140),"",V140*_xlfn.XLOOKUP(Q140,DATA!$B$24:$B$25,DATA!$C$24:$C$25,"error",0,1)/1000)</f>
        <v>17.550257296746494</v>
      </c>
      <c r="AI140" s="47">
        <f>IF(ISBLANK($D140),"",X140*_xlfn.XLOOKUP(Q140,DATA!$B$24:$B$25,DATA!$C$24:$C$25,"error",0,1)/1000)</f>
        <v>16.065081520717886</v>
      </c>
      <c r="AJ140" s="47">
        <f>IF(ISBLANK($D140),"",Z140*_xlfn.XLOOKUP(Q140,DATA!$B$24:$B$25,DATA!$C$24:$C$25,"error",0,1)/1000)</f>
        <v>3.0009703373081305</v>
      </c>
      <c r="AK140" s="47">
        <f>IF(ISBLANK($D140),"",AB140*_xlfn.XLOOKUP(Q140,DATA!$B$24:$B$25,DATA!$C$24:$C$25,"error",0,1)/1000)</f>
        <v>1.6260837968529294</v>
      </c>
      <c r="AL140" s="47">
        <f t="shared" si="103"/>
        <v>38.24239295162544</v>
      </c>
      <c r="AM140" s="47">
        <f t="shared" si="104"/>
        <v>23.002747498504974</v>
      </c>
      <c r="AN140" s="47">
        <f t="shared" si="124"/>
        <v>4.1385853762977893</v>
      </c>
      <c r="AO140" s="47">
        <f t="shared" si="125"/>
        <v>1.1859428791370168</v>
      </c>
      <c r="AP140" s="47">
        <f t="shared" si="126"/>
        <v>1.0855834595532112</v>
      </c>
      <c r="AQ140" s="47">
        <f t="shared" si="127"/>
        <v>0.20278787608952945</v>
      </c>
      <c r="AR140" s="47">
        <f t="shared" si="128"/>
        <v>0.10988115257519976</v>
      </c>
      <c r="AS140" s="47">
        <f t="shared" si="129"/>
        <v>2.5841953673549574</v>
      </c>
      <c r="AT140" s="47">
        <f t="shared" si="130"/>
        <v>1.554390008942832</v>
      </c>
      <c r="AU140" s="47">
        <f t="shared" si="131"/>
        <v>0.2250829119333127</v>
      </c>
      <c r="AV140" s="47">
        <f t="shared" si="132"/>
        <v>6.4499207422785143E-2</v>
      </c>
      <c r="AW140" s="47">
        <f t="shared" si="133"/>
        <v>5.9041016194151509E-2</v>
      </c>
      <c r="AX140" s="47">
        <f t="shared" si="134"/>
        <v>1.1028910003020025E-2</v>
      </c>
      <c r="AY140" s="47">
        <f t="shared" si="135"/>
        <v>5.9760443580214734E-3</v>
      </c>
      <c r="AZ140" s="47">
        <f t="shared" si="136"/>
        <v>0.14054517797797814</v>
      </c>
      <c r="BA140" s="47">
        <f t="shared" si="137"/>
        <v>8.4537733955334565E-2</v>
      </c>
      <c r="BB140" s="23">
        <f>IF(V140&gt;0,J140*DATA!$C$4,0)</f>
        <v>106073.5</v>
      </c>
      <c r="BC140" s="23">
        <f>IF(X140&gt;0,N140*_xlfn.XLOOKUP(Budapest!O140,DATA!$B$5:$B$6,DATA!$C$5:$C$6,"error",0,1),0)</f>
        <v>43339.103999999999</v>
      </c>
      <c r="BD140" s="23">
        <f>IF(Z140&gt;0,(L140-M140)*DATA!$C$7,"0,00 ")</f>
        <v>30224.999999999996</v>
      </c>
      <c r="BE140" s="23">
        <f>IF(G140="basement",D140*DATA!$C$8,IF(G140="ground",0,"error"))</f>
        <v>35064</v>
      </c>
      <c r="BF140" s="23">
        <f t="shared" si="138"/>
        <v>214701.60399999999</v>
      </c>
      <c r="BG140" s="23">
        <v>1.48</v>
      </c>
      <c r="BH140" s="23">
        <v>2.3248176450156306</v>
      </c>
      <c r="BI140" s="23">
        <f t="shared" si="139"/>
        <v>0.85</v>
      </c>
      <c r="BJ140" s="23">
        <v>2.33</v>
      </c>
      <c r="BK140" s="23">
        <f t="shared" si="140"/>
        <v>0.21630769230769231</v>
      </c>
      <c r="BL140" s="23">
        <f t="shared" si="141"/>
        <v>0.23928112965340181</v>
      </c>
      <c r="BM140" s="5">
        <v>1.1000000000000001</v>
      </c>
      <c r="BN140" s="5">
        <f t="shared" si="142"/>
        <v>0.40124223602484466</v>
      </c>
      <c r="BO140" s="50"/>
      <c r="BP140" s="48">
        <f t="shared" si="105"/>
        <v>12710.7</v>
      </c>
      <c r="BQ140" s="51">
        <f t="shared" si="106"/>
        <v>4</v>
      </c>
      <c r="BR140" s="47">
        <f t="shared" si="143"/>
        <v>4067.4240000000004</v>
      </c>
      <c r="BS140" s="46">
        <f t="shared" si="107"/>
        <v>14.5</v>
      </c>
      <c r="BT140" s="46">
        <f t="shared" si="144"/>
        <v>10168.560000000001</v>
      </c>
      <c r="BU140" s="46">
        <f t="shared" si="108"/>
        <v>264.47241124500005</v>
      </c>
      <c r="BV140" s="46">
        <f t="shared" si="109"/>
        <v>188.68584546807693</v>
      </c>
      <c r="BW140" s="46">
        <f t="shared" si="110"/>
        <v>195.09921991251605</v>
      </c>
      <c r="BX140" s="46">
        <f t="shared" si="111"/>
        <v>251.51344249499999</v>
      </c>
      <c r="BY140" s="46">
        <f t="shared" si="112"/>
        <v>257.45055939717389</v>
      </c>
      <c r="BZ140" s="46">
        <f t="shared" si="97"/>
        <v>304778.00671873806</v>
      </c>
      <c r="CA140" s="46">
        <f t="shared" si="97"/>
        <v>217441.56831741187</v>
      </c>
      <c r="CB140" s="46">
        <f t="shared" si="97"/>
        <v>224832.34102718352</v>
      </c>
      <c r="CC140" s="46">
        <f t="shared" si="97"/>
        <v>289844.09113123803</v>
      </c>
      <c r="CD140" s="46">
        <f t="shared" si="97"/>
        <v>296686.02464930323</v>
      </c>
    </row>
    <row r="141" spans="1:82" s="54" customFormat="1" ht="15" customHeight="1" x14ac:dyDescent="0.35">
      <c r="A141" s="39">
        <v>138</v>
      </c>
      <c r="B141" s="40" t="s">
        <v>82</v>
      </c>
      <c r="C141" s="40" t="s">
        <v>229</v>
      </c>
      <c r="D141" s="41">
        <v>206</v>
      </c>
      <c r="E141" s="41">
        <f t="shared" si="113"/>
        <v>164.8</v>
      </c>
      <c r="F141" s="41">
        <v>107</v>
      </c>
      <c r="G141" s="42" t="s">
        <v>90</v>
      </c>
      <c r="H141" s="43">
        <v>1</v>
      </c>
      <c r="I141" s="44">
        <v>4.25</v>
      </c>
      <c r="J141" s="41">
        <f t="shared" si="114"/>
        <v>368.35</v>
      </c>
      <c r="K141" s="42" t="s">
        <v>85</v>
      </c>
      <c r="L141" s="44">
        <v>86.4</v>
      </c>
      <c r="M141" s="44">
        <v>30.3</v>
      </c>
      <c r="N141" s="41">
        <v>212.18</v>
      </c>
      <c r="O141" s="45" t="s">
        <v>86</v>
      </c>
      <c r="P141" s="45" t="s">
        <v>85</v>
      </c>
      <c r="Q141" s="45" t="s">
        <v>87</v>
      </c>
      <c r="R141" s="45" t="s">
        <v>88</v>
      </c>
      <c r="S141" s="46">
        <f t="shared" si="115"/>
        <v>60372.157877080004</v>
      </c>
      <c r="T141" s="46">
        <f t="shared" si="98"/>
        <v>366.33590944830098</v>
      </c>
      <c r="U141" s="47">
        <f t="shared" si="116"/>
        <v>40658.709084183087</v>
      </c>
      <c r="V141" s="47">
        <f t="shared" si="99"/>
        <v>19713.448792896917</v>
      </c>
      <c r="W141" s="47">
        <f t="shared" si="117"/>
        <v>41585.017639274585</v>
      </c>
      <c r="X141" s="47">
        <f t="shared" si="100"/>
        <v>18787.140237805419</v>
      </c>
      <c r="Y141" s="48">
        <f t="shared" si="118"/>
        <v>56214.377904580004</v>
      </c>
      <c r="Z141" s="47">
        <f t="shared" si="101"/>
        <v>4157.7799725000004</v>
      </c>
      <c r="AA141" s="48">
        <f t="shared" si="119"/>
        <v>58470.551321862615</v>
      </c>
      <c r="AB141" s="47">
        <f t="shared" si="102"/>
        <v>1901.6065552173895</v>
      </c>
      <c r="AC141" s="47">
        <f t="shared" si="120"/>
        <v>44559.975558419726</v>
      </c>
      <c r="AD141" s="47">
        <f t="shared" si="121"/>
        <v>15812.182318660278</v>
      </c>
      <c r="AE141" s="47">
        <f t="shared" si="122"/>
        <v>95.9477082442978</v>
      </c>
      <c r="AF141" s="49">
        <f t="shared" si="123"/>
        <v>0.73808817052962594</v>
      </c>
      <c r="AG141" s="47">
        <f>IF(ISBLANK($D141),"",S141*_xlfn.XLOOKUP(Q141,DATA!$B$24:$B$25,DATA!$C$24:$C$25,"error",0,1)/1000)</f>
        <v>12.131785125399226</v>
      </c>
      <c r="AH141" s="47">
        <f>IF(ISBLANK($D141),"",V141*_xlfn.XLOOKUP(Q141,DATA!$B$24:$B$25,DATA!$C$24:$C$25,"error",0,1)/1000)</f>
        <v>3.961417534932635</v>
      </c>
      <c r="AI141" s="47">
        <f>IF(ISBLANK($D141),"",X141*_xlfn.XLOOKUP(Q141,DATA!$B$24:$B$25,DATA!$C$24:$C$25,"error",0,1)/1000)</f>
        <v>3.7752758307869985</v>
      </c>
      <c r="AJ141" s="47">
        <f>IF(ISBLANK($D141),"",Z141*_xlfn.XLOOKUP(Q141,DATA!$B$24:$B$25,DATA!$C$24:$C$25,"error",0,1)/1000)</f>
        <v>0.83550588547387505</v>
      </c>
      <c r="AK141" s="47">
        <f>IF(ISBLANK($D141),"",AB141*_xlfn.XLOOKUP(Q141,DATA!$B$24:$B$25,DATA!$C$24:$C$25,"error",0,1)/1000)</f>
        <v>0.38212783727093441</v>
      </c>
      <c r="AL141" s="47">
        <f t="shared" si="103"/>
        <v>8.9543270884644421</v>
      </c>
      <c r="AM141" s="47">
        <f t="shared" si="104"/>
        <v>3.1774580369347838</v>
      </c>
      <c r="AN141" s="47">
        <f t="shared" si="124"/>
        <v>0.81979448719277725</v>
      </c>
      <c r="AO141" s="47">
        <f t="shared" si="125"/>
        <v>0.26768923312097542</v>
      </c>
      <c r="AP141" s="47">
        <f t="shared" si="126"/>
        <v>0.25511087459270071</v>
      </c>
      <c r="AQ141" s="47">
        <f t="shared" si="127"/>
        <v>5.6458560042791969E-2</v>
      </c>
      <c r="AR141" s="47">
        <f t="shared" si="128"/>
        <v>2.5821945505921737E-2</v>
      </c>
      <c r="AS141" s="47">
        <f t="shared" si="129"/>
        <v>0.60508061326238982</v>
      </c>
      <c r="AT141" s="47">
        <f t="shared" si="130"/>
        <v>0.21471387393038743</v>
      </c>
      <c r="AU141" s="47">
        <f t="shared" si="131"/>
        <v>4.4585701051621844E-2</v>
      </c>
      <c r="AV141" s="47">
        <f t="shared" si="132"/>
        <v>1.455866355425142E-2</v>
      </c>
      <c r="AW141" s="47">
        <f t="shared" si="133"/>
        <v>1.387457145333699E-2</v>
      </c>
      <c r="AX141" s="47">
        <f t="shared" si="134"/>
        <v>3.0705799065480015E-3</v>
      </c>
      <c r="AY141" s="47">
        <f t="shared" si="135"/>
        <v>1.4043636068359743E-3</v>
      </c>
      <c r="AZ141" s="47">
        <f t="shared" si="136"/>
        <v>3.2908178520972386E-2</v>
      </c>
      <c r="BA141" s="47">
        <f t="shared" si="137"/>
        <v>1.1677522530649458E-2</v>
      </c>
      <c r="BB141" s="23">
        <f>IF(V141&gt;0,J141*DATA!$C$4,0)</f>
        <v>23942.75</v>
      </c>
      <c r="BC141" s="23">
        <f>IF(X141&gt;0,N141*_xlfn.XLOOKUP(Budapest!O141,DATA!$B$5:$B$6,DATA!$C$5:$C$6,"error",0,1),0)</f>
        <v>10184.64</v>
      </c>
      <c r="BD141" s="23">
        <f>IF(Z141&gt;0,(L141-M141)*DATA!$C$7,"0,00 ")</f>
        <v>8415.0000000000018</v>
      </c>
      <c r="BE141" s="23">
        <f>IF(G141="basement",D141*DATA!$C$8,IF(G141="ground",0,"error"))</f>
        <v>8240</v>
      </c>
      <c r="BF141" s="23">
        <f t="shared" si="138"/>
        <v>50782.39</v>
      </c>
      <c r="BG141" s="23">
        <v>1.48</v>
      </c>
      <c r="BH141" s="23">
        <v>2.2362847222222224</v>
      </c>
      <c r="BI141" s="23">
        <f t="shared" si="139"/>
        <v>0.85</v>
      </c>
      <c r="BJ141" s="23">
        <v>2.33</v>
      </c>
      <c r="BK141" s="23">
        <f t="shared" si="140"/>
        <v>0.21630769230769231</v>
      </c>
      <c r="BL141" s="23">
        <f t="shared" si="141"/>
        <v>0.23928112965340181</v>
      </c>
      <c r="BM141" s="5">
        <v>1.1000000000000001</v>
      </c>
      <c r="BN141" s="5">
        <f t="shared" si="142"/>
        <v>0.40124223602484466</v>
      </c>
      <c r="BO141" s="50"/>
      <c r="BP141" s="48">
        <f t="shared" si="105"/>
        <v>875.5</v>
      </c>
      <c r="BQ141" s="51">
        <f t="shared" si="106"/>
        <v>1</v>
      </c>
      <c r="BR141" s="47">
        <f t="shared" si="143"/>
        <v>280.16000000000003</v>
      </c>
      <c r="BS141" s="46">
        <f t="shared" si="107"/>
        <v>4.25</v>
      </c>
      <c r="BT141" s="46">
        <f t="shared" si="144"/>
        <v>665.38</v>
      </c>
      <c r="BU141" s="46">
        <f t="shared" si="108"/>
        <v>52.388196700000002</v>
      </c>
      <c r="BV141" s="46">
        <f t="shared" si="109"/>
        <v>35.281767688461542</v>
      </c>
      <c r="BW141" s="46">
        <f t="shared" si="110"/>
        <v>36.085575875802313</v>
      </c>
      <c r="BX141" s="46">
        <f t="shared" si="111"/>
        <v>48.780265450000002</v>
      </c>
      <c r="BY141" s="46">
        <f t="shared" si="112"/>
        <v>50.73806952608696</v>
      </c>
      <c r="BZ141" s="46">
        <f t="shared" si="97"/>
        <v>60372.157877080004</v>
      </c>
      <c r="CA141" s="46">
        <f t="shared" si="97"/>
        <v>40658.709084183087</v>
      </c>
      <c r="CB141" s="46">
        <f t="shared" si="97"/>
        <v>41585.017639274585</v>
      </c>
      <c r="CC141" s="46">
        <f t="shared" si="97"/>
        <v>56214.377904580004</v>
      </c>
      <c r="CD141" s="46">
        <f t="shared" si="97"/>
        <v>58470.551321862615</v>
      </c>
    </row>
    <row r="142" spans="1:82" s="54" customFormat="1" ht="15" customHeight="1" x14ac:dyDescent="0.35">
      <c r="A142" s="39">
        <v>139</v>
      </c>
      <c r="B142" s="40" t="s">
        <v>82</v>
      </c>
      <c r="C142" s="40" t="s">
        <v>230</v>
      </c>
      <c r="D142" s="41">
        <v>752.5</v>
      </c>
      <c r="E142" s="41">
        <f t="shared" si="113"/>
        <v>3612</v>
      </c>
      <c r="F142" s="41">
        <v>154.80000000000001</v>
      </c>
      <c r="G142" s="42" t="s">
        <v>84</v>
      </c>
      <c r="H142" s="43">
        <v>6</v>
      </c>
      <c r="I142" s="44">
        <v>19.5</v>
      </c>
      <c r="J142" s="41">
        <f t="shared" si="114"/>
        <v>2625.2000000000003</v>
      </c>
      <c r="K142" s="42" t="s">
        <v>85</v>
      </c>
      <c r="L142" s="44">
        <v>393.40000000000003</v>
      </c>
      <c r="M142" s="44">
        <v>309.8</v>
      </c>
      <c r="N142" s="41">
        <v>775.07500000000005</v>
      </c>
      <c r="O142" s="45" t="s">
        <v>86</v>
      </c>
      <c r="P142" s="45" t="s">
        <v>85</v>
      </c>
      <c r="Q142" s="45" t="s">
        <v>94</v>
      </c>
      <c r="R142" s="45" t="s">
        <v>88</v>
      </c>
      <c r="S142" s="46">
        <f t="shared" si="115"/>
        <v>354864.80544952513</v>
      </c>
      <c r="T142" s="46">
        <f t="shared" si="98"/>
        <v>98.246070168750038</v>
      </c>
      <c r="U142" s="47">
        <f t="shared" si="116"/>
        <v>214368.68553337737</v>
      </c>
      <c r="V142" s="47">
        <f t="shared" si="99"/>
        <v>140496.11991614776</v>
      </c>
      <c r="W142" s="47">
        <f t="shared" si="117"/>
        <v>286237.02375559992</v>
      </c>
      <c r="X142" s="47">
        <f t="shared" si="100"/>
        <v>68627.781693925208</v>
      </c>
      <c r="Y142" s="48">
        <f t="shared" si="118"/>
        <v>348668.89803952503</v>
      </c>
      <c r="Z142" s="47">
        <f t="shared" si="101"/>
        <v>6195.9074100001017</v>
      </c>
      <c r="AA142" s="48">
        <f t="shared" si="119"/>
        <v>354864.80544952513</v>
      </c>
      <c r="AB142" s="47">
        <f t="shared" si="102"/>
        <v>0</v>
      </c>
      <c r="AC142" s="47">
        <f t="shared" si="120"/>
        <v>215319.80902007307</v>
      </c>
      <c r="AD142" s="47">
        <f t="shared" si="121"/>
        <v>139544.99642945206</v>
      </c>
      <c r="AE142" s="47">
        <f t="shared" si="122"/>
        <v>38.633719941708769</v>
      </c>
      <c r="AF142" s="49">
        <f t="shared" si="123"/>
        <v>0.60676574772557856</v>
      </c>
      <c r="AG142" s="47">
        <f>IF(ISBLANK($D142),"",S142*_xlfn.XLOOKUP(Q142,DATA!$B$24:$B$25,DATA!$C$24:$C$25,"error",0,1)/1000)</f>
        <v>141.33555471443688</v>
      </c>
      <c r="AH142" s="47">
        <f>IF(ISBLANK($D142),"",V142*_xlfn.XLOOKUP(Q142,DATA!$B$24:$B$25,DATA!$C$24:$C$25,"error",0,1)/1000)</f>
        <v>55.956794640203334</v>
      </c>
      <c r="AI142" s="47">
        <f>IF(ISBLANK($D142),"",X142*_xlfn.XLOOKUP(Q142,DATA!$B$24:$B$25,DATA!$C$24:$C$25,"error",0,1)/1000)</f>
        <v>27.333072893056535</v>
      </c>
      <c r="AJ142" s="47">
        <f>IF(ISBLANK($D142),"",Z142*_xlfn.XLOOKUP(Q142,DATA!$B$24:$B$25,DATA!$C$24:$C$25,"error",0,1)/1000)</f>
        <v>2.4677060032548406</v>
      </c>
      <c r="AK142" s="47">
        <f>IF(ISBLANK($D142),"",AB142*_xlfn.XLOOKUP(Q142,DATA!$B$24:$B$25,DATA!$C$24:$C$25,"error",0,1)/1000)</f>
        <v>0</v>
      </c>
      <c r="AL142" s="47">
        <f t="shared" si="103"/>
        <v>85.757573536514712</v>
      </c>
      <c r="AM142" s="47">
        <f t="shared" si="104"/>
        <v>55.577981177922169</v>
      </c>
      <c r="AN142" s="47">
        <f t="shared" si="124"/>
        <v>4.8187148088788634</v>
      </c>
      <c r="AO142" s="47">
        <f t="shared" si="125"/>
        <v>1.907799035670382</v>
      </c>
      <c r="AP142" s="47">
        <f t="shared" si="126"/>
        <v>0.9318977336456673</v>
      </c>
      <c r="AQ142" s="47">
        <f t="shared" si="127"/>
        <v>8.4134324769652144E-2</v>
      </c>
      <c r="AR142" s="47">
        <f t="shared" si="128"/>
        <v>0</v>
      </c>
      <c r="AS142" s="47">
        <f t="shared" si="129"/>
        <v>2.9238310940857017</v>
      </c>
      <c r="AT142" s="47">
        <f t="shared" si="130"/>
        <v>1.8948837147931616</v>
      </c>
      <c r="AU142" s="47">
        <f t="shared" si="131"/>
        <v>0.26207272832169515</v>
      </c>
      <c r="AV142" s="47">
        <f t="shared" si="132"/>
        <v>0.10375839164550253</v>
      </c>
      <c r="AW142" s="47">
        <f t="shared" si="133"/>
        <v>5.0682597177845123E-2</v>
      </c>
      <c r="AX142" s="47">
        <f t="shared" si="134"/>
        <v>4.5757661352480768E-3</v>
      </c>
      <c r="AY142" s="47">
        <f t="shared" si="135"/>
        <v>0</v>
      </c>
      <c r="AZ142" s="47">
        <f t="shared" si="136"/>
        <v>0.15901675495859571</v>
      </c>
      <c r="BA142" s="47">
        <f t="shared" si="137"/>
        <v>0.10305597336309943</v>
      </c>
      <c r="BB142" s="23">
        <f>IF(V142&gt;0,J142*DATA!$C$4,0)</f>
        <v>170638.00000000003</v>
      </c>
      <c r="BC142" s="23">
        <f>IF(X142&gt;0,N142*_xlfn.XLOOKUP(Budapest!O142,DATA!$B$5:$B$6,DATA!$C$5:$C$6,"error",0,1),0)</f>
        <v>37203.600000000006</v>
      </c>
      <c r="BD142" s="23">
        <f>IF(Z142&gt;0,(L142-M142)*DATA!$C$7,"0,00 ")</f>
        <v>12540.000000000004</v>
      </c>
      <c r="BE142" s="23">
        <f>IF(G142="basement",D142*DATA!$C$8,IF(G142="ground",0,"error"))</f>
        <v>0</v>
      </c>
      <c r="BF142" s="23">
        <f t="shared" si="138"/>
        <v>220381.60000000003</v>
      </c>
      <c r="BG142" s="23">
        <v>1.48</v>
      </c>
      <c r="BH142" s="23">
        <v>1.4718861209964413</v>
      </c>
      <c r="BI142" s="23">
        <f t="shared" si="139"/>
        <v>0.56999999999999995</v>
      </c>
      <c r="BJ142" s="23">
        <v>2.33</v>
      </c>
      <c r="BK142" s="23">
        <f t="shared" si="140"/>
        <v>0.21630769230769231</v>
      </c>
      <c r="BL142" s="23">
        <f t="shared" si="141"/>
        <v>0.23928112965340181</v>
      </c>
      <c r="BM142" s="5">
        <v>1.1000000000000001</v>
      </c>
      <c r="BN142" s="5">
        <f t="shared" si="142"/>
        <v>0.56999999999999995</v>
      </c>
      <c r="BO142" s="50"/>
      <c r="BP142" s="48">
        <f t="shared" si="105"/>
        <v>14673.75</v>
      </c>
      <c r="BQ142" s="51">
        <f t="shared" si="106"/>
        <v>6</v>
      </c>
      <c r="BR142" s="47">
        <f t="shared" si="143"/>
        <v>4695.6000000000004</v>
      </c>
      <c r="BS142" s="46">
        <f t="shared" si="107"/>
        <v>19.5</v>
      </c>
      <c r="BT142" s="46">
        <f t="shared" si="144"/>
        <v>11739</v>
      </c>
      <c r="BU142" s="46">
        <f t="shared" si="108"/>
        <v>307.93544381250007</v>
      </c>
      <c r="BV142" s="46">
        <f t="shared" si="109"/>
        <v>186.0193383663462</v>
      </c>
      <c r="BW142" s="46">
        <f t="shared" si="110"/>
        <v>248.38339444255456</v>
      </c>
      <c r="BX142" s="46">
        <f t="shared" si="111"/>
        <v>302.5589188125</v>
      </c>
      <c r="BY142" s="46">
        <f t="shared" si="112"/>
        <v>307.93544381250007</v>
      </c>
      <c r="BZ142" s="46">
        <f t="shared" si="97"/>
        <v>354864.80544952513</v>
      </c>
      <c r="CA142" s="46">
        <f t="shared" si="97"/>
        <v>214368.68553337737</v>
      </c>
      <c r="CB142" s="46">
        <f t="shared" si="97"/>
        <v>286237.02375559992</v>
      </c>
      <c r="CC142" s="46">
        <f t="shared" si="97"/>
        <v>348668.89803952503</v>
      </c>
      <c r="CD142" s="46">
        <f t="shared" si="97"/>
        <v>354864.80544952513</v>
      </c>
    </row>
    <row r="143" spans="1:82" s="54" customFormat="1" ht="15" customHeight="1" x14ac:dyDescent="0.35">
      <c r="A143" s="39">
        <v>140</v>
      </c>
      <c r="B143" s="40" t="s">
        <v>82</v>
      </c>
      <c r="C143" s="40" t="s">
        <v>231</v>
      </c>
      <c r="D143" s="41">
        <v>176.3</v>
      </c>
      <c r="E143" s="41">
        <f t="shared" si="113"/>
        <v>141.04000000000002</v>
      </c>
      <c r="F143" s="41">
        <v>80.599999999999994</v>
      </c>
      <c r="G143" s="42" t="s">
        <v>90</v>
      </c>
      <c r="H143" s="43">
        <v>1</v>
      </c>
      <c r="I143" s="44">
        <v>4.25</v>
      </c>
      <c r="J143" s="41">
        <f t="shared" si="114"/>
        <v>283.14999999999998</v>
      </c>
      <c r="K143" s="42" t="s">
        <v>85</v>
      </c>
      <c r="L143" s="44">
        <v>59.4</v>
      </c>
      <c r="M143" s="44">
        <v>2.73</v>
      </c>
      <c r="N143" s="41">
        <v>181.58900000000003</v>
      </c>
      <c r="O143" s="45" t="s">
        <v>86</v>
      </c>
      <c r="P143" s="45" t="s">
        <v>85</v>
      </c>
      <c r="Q143" s="45" t="s">
        <v>87</v>
      </c>
      <c r="R143" s="45" t="s">
        <v>88</v>
      </c>
      <c r="S143" s="46">
        <f t="shared" si="115"/>
        <v>49620.62493322901</v>
      </c>
      <c r="T143" s="46">
        <f t="shared" si="98"/>
        <v>351.81951881189025</v>
      </c>
      <c r="U143" s="47">
        <f t="shared" si="116"/>
        <v>34466.931365402859</v>
      </c>
      <c r="V143" s="47">
        <f t="shared" si="99"/>
        <v>15153.693567826151</v>
      </c>
      <c r="W143" s="47">
        <f t="shared" si="117"/>
        <v>33542.116079223684</v>
      </c>
      <c r="X143" s="47">
        <f t="shared" si="100"/>
        <v>16078.508854005326</v>
      </c>
      <c r="Y143" s="48">
        <f t="shared" si="118"/>
        <v>45420.600137478999</v>
      </c>
      <c r="Z143" s="47">
        <f t="shared" si="101"/>
        <v>4200.0247957500105</v>
      </c>
      <c r="AA143" s="48">
        <f t="shared" si="119"/>
        <v>47993.18204155509</v>
      </c>
      <c r="AB143" s="47">
        <f t="shared" si="102"/>
        <v>1627.4428916739198</v>
      </c>
      <c r="AC143" s="47">
        <f t="shared" si="120"/>
        <v>37059.670109255407</v>
      </c>
      <c r="AD143" s="47">
        <f t="shared" si="121"/>
        <v>12560.954823973603</v>
      </c>
      <c r="AE143" s="47">
        <f t="shared" si="122"/>
        <v>89.059520873323891</v>
      </c>
      <c r="AF143" s="49">
        <f t="shared" si="123"/>
        <v>0.74686020498782524</v>
      </c>
      <c r="AG143" s="47">
        <f>IF(ISBLANK($D143),"",S143*_xlfn.XLOOKUP(Q143,DATA!$B$24:$B$25,DATA!$C$24:$C$25,"error",0,1)/1000)</f>
        <v>9.9712645803323685</v>
      </c>
      <c r="AH143" s="47">
        <f>IF(ISBLANK($D143),"",V143*_xlfn.XLOOKUP(Q143,DATA!$B$24:$B$25,DATA!$C$24:$C$25,"error",0,1)/1000)</f>
        <v>3.045134722454665</v>
      </c>
      <c r="AI143" s="47">
        <f>IF(ISBLANK($D143),"",X143*_xlfn.XLOOKUP(Q143,DATA!$B$24:$B$25,DATA!$C$24:$C$25,"error",0,1)/1000)</f>
        <v>3.2309763542123702</v>
      </c>
      <c r="AJ143" s="47">
        <f>IF(ISBLANK($D143),"",Z143*_xlfn.XLOOKUP(Q143,DATA!$B$24:$B$25,DATA!$C$24:$C$25,"error",0,1)/1000)</f>
        <v>0.84399498270596462</v>
      </c>
      <c r="AK143" s="47">
        <f>IF(ISBLANK($D143),"",AB143*_xlfn.XLOOKUP(Q143,DATA!$B$24:$B$25,DATA!$C$24:$C$25,"error",0,1)/1000)</f>
        <v>0.32703464908187418</v>
      </c>
      <c r="AL143" s="47">
        <f t="shared" si="103"/>
        <v>7.4471407084548744</v>
      </c>
      <c r="AM143" s="47">
        <f t="shared" si="104"/>
        <v>2.5241238718774941</v>
      </c>
      <c r="AN143" s="47">
        <f t="shared" si="124"/>
        <v>0.67379925120690598</v>
      </c>
      <c r="AO143" s="47">
        <f t="shared" si="125"/>
        <v>0.20577224476232986</v>
      </c>
      <c r="AP143" s="47">
        <f t="shared" si="126"/>
        <v>0.21833032616841339</v>
      </c>
      <c r="AQ143" s="47">
        <f t="shared" si="127"/>
        <v>5.703220316622154E-2</v>
      </c>
      <c r="AR143" s="47">
        <f t="shared" si="128"/>
        <v>2.2099072780068084E-2</v>
      </c>
      <c r="AS143" s="47">
        <f t="shared" si="129"/>
        <v>0.50323384687703288</v>
      </c>
      <c r="AT143" s="47">
        <f t="shared" si="130"/>
        <v>0.1705654043298731</v>
      </c>
      <c r="AU143" s="47">
        <f t="shared" si="131"/>
        <v>3.6645540379260114E-2</v>
      </c>
      <c r="AV143" s="47">
        <f t="shared" si="132"/>
        <v>1.1191219181176298E-2</v>
      </c>
      <c r="AW143" s="47">
        <f t="shared" si="133"/>
        <v>1.1874208481666565E-2</v>
      </c>
      <c r="AX143" s="47">
        <f t="shared" si="134"/>
        <v>3.101778312015609E-3</v>
      </c>
      <c r="AY143" s="47">
        <f t="shared" si="135"/>
        <v>1.2018898246853572E-3</v>
      </c>
      <c r="AZ143" s="47">
        <f t="shared" si="136"/>
        <v>2.7369095799543833E-2</v>
      </c>
      <c r="BA143" s="47">
        <f t="shared" si="137"/>
        <v>9.2764445797162802E-3</v>
      </c>
      <c r="BB143" s="23">
        <f>IF(V143&gt;0,J143*DATA!$C$4,0)</f>
        <v>18404.75</v>
      </c>
      <c r="BC143" s="23">
        <f>IF(X143&gt;0,N143*_xlfn.XLOOKUP(Budapest!O143,DATA!$B$5:$B$6,DATA!$C$5:$C$6,"error",0,1),0)</f>
        <v>8716.2720000000008</v>
      </c>
      <c r="BD143" s="23">
        <f>IF(Z143&gt;0,(L143-M143)*DATA!$C$7,"0,00 ")</f>
        <v>8500.5</v>
      </c>
      <c r="BE143" s="23">
        <f>IF(G143="basement",D143*DATA!$C$8,IF(G143="ground",0,"error"))</f>
        <v>7052</v>
      </c>
      <c r="BF143" s="23">
        <f t="shared" si="138"/>
        <v>42673.521999999997</v>
      </c>
      <c r="BG143" s="23">
        <v>1.48</v>
      </c>
      <c r="BH143" s="23">
        <v>2.7695707070707067</v>
      </c>
      <c r="BI143" s="23">
        <f t="shared" si="139"/>
        <v>0.85</v>
      </c>
      <c r="BJ143" s="23">
        <v>2.33</v>
      </c>
      <c r="BK143" s="23">
        <f t="shared" si="140"/>
        <v>0.21630769230769231</v>
      </c>
      <c r="BL143" s="23">
        <f t="shared" si="141"/>
        <v>0.23928112965340181</v>
      </c>
      <c r="BM143" s="5">
        <v>1.1000000000000001</v>
      </c>
      <c r="BN143" s="5">
        <f t="shared" si="142"/>
        <v>0.40124223602484466</v>
      </c>
      <c r="BO143" s="50"/>
      <c r="BP143" s="48">
        <f t="shared" si="105"/>
        <v>749.27500000000009</v>
      </c>
      <c r="BQ143" s="51">
        <f t="shared" si="106"/>
        <v>1</v>
      </c>
      <c r="BR143" s="47">
        <f t="shared" si="143"/>
        <v>239.76800000000003</v>
      </c>
      <c r="BS143" s="46">
        <f t="shared" si="107"/>
        <v>4.25</v>
      </c>
      <c r="BT143" s="46">
        <f t="shared" si="144"/>
        <v>569.44900000000007</v>
      </c>
      <c r="BU143" s="46">
        <f t="shared" si="108"/>
        <v>43.058508272500006</v>
      </c>
      <c r="BV143" s="46">
        <f t="shared" si="109"/>
        <v>29.908826245576929</v>
      </c>
      <c r="BW143" s="46">
        <f t="shared" si="110"/>
        <v>29.106313848684209</v>
      </c>
      <c r="BX143" s="46">
        <f t="shared" si="111"/>
        <v>39.413918897499997</v>
      </c>
      <c r="BY143" s="46">
        <f t="shared" si="112"/>
        <v>41.646287783369566</v>
      </c>
      <c r="BZ143" s="46">
        <f t="shared" si="97"/>
        <v>49620.62493322901</v>
      </c>
      <c r="CA143" s="46">
        <f t="shared" si="97"/>
        <v>34466.931365402859</v>
      </c>
      <c r="CB143" s="46">
        <f t="shared" si="97"/>
        <v>33542.116079223684</v>
      </c>
      <c r="CC143" s="46">
        <f t="shared" si="97"/>
        <v>45420.600137478999</v>
      </c>
      <c r="CD143" s="46">
        <f t="shared" si="97"/>
        <v>47993.18204155509</v>
      </c>
    </row>
    <row r="144" spans="1:82" s="54" customFormat="1" ht="15" customHeight="1" x14ac:dyDescent="0.35">
      <c r="A144" s="39">
        <v>141</v>
      </c>
      <c r="B144" s="40" t="s">
        <v>82</v>
      </c>
      <c r="C144" s="40" t="s">
        <v>232</v>
      </c>
      <c r="D144" s="41">
        <v>794.6</v>
      </c>
      <c r="E144" s="41">
        <f t="shared" si="113"/>
        <v>3178.4000000000005</v>
      </c>
      <c r="F144" s="41">
        <v>118</v>
      </c>
      <c r="G144" s="42" t="s">
        <v>84</v>
      </c>
      <c r="H144" s="43">
        <v>5</v>
      </c>
      <c r="I144" s="44">
        <v>17.5</v>
      </c>
      <c r="J144" s="41">
        <f t="shared" si="114"/>
        <v>1631.3</v>
      </c>
      <c r="K144" s="42" t="s">
        <v>85</v>
      </c>
      <c r="L144" s="44">
        <v>433.7</v>
      </c>
      <c r="M144" s="44">
        <v>151.80000000000001</v>
      </c>
      <c r="N144" s="41">
        <v>818.43799999999999</v>
      </c>
      <c r="O144" s="45" t="s">
        <v>86</v>
      </c>
      <c r="P144" s="45" t="s">
        <v>85</v>
      </c>
      <c r="Q144" s="45" t="s">
        <v>87</v>
      </c>
      <c r="R144" s="45" t="s">
        <v>88</v>
      </c>
      <c r="S144" s="46">
        <f t="shared" si="115"/>
        <v>309700.65566015802</v>
      </c>
      <c r="T144" s="46">
        <f t="shared" si="98"/>
        <v>97.439169286483121</v>
      </c>
      <c r="U144" s="47">
        <f t="shared" si="116"/>
        <v>222396.32821112112</v>
      </c>
      <c r="V144" s="47">
        <f t="shared" si="99"/>
        <v>87304.327449036908</v>
      </c>
      <c r="W144" s="47">
        <f t="shared" si="117"/>
        <v>237233.36617976878</v>
      </c>
      <c r="X144" s="47">
        <f t="shared" si="100"/>
        <v>72467.289480389241</v>
      </c>
      <c r="Y144" s="48">
        <f t="shared" si="118"/>
        <v>288807.99658265803</v>
      </c>
      <c r="Z144" s="47">
        <f t="shared" si="101"/>
        <v>20892.659077499993</v>
      </c>
      <c r="AA144" s="48">
        <f t="shared" si="119"/>
        <v>309700.65566015802</v>
      </c>
      <c r="AB144" s="47">
        <f t="shared" si="102"/>
        <v>0</v>
      </c>
      <c r="AC144" s="47">
        <f t="shared" si="120"/>
        <v>180664.27600692614</v>
      </c>
      <c r="AD144" s="47">
        <f t="shared" si="121"/>
        <v>129036.37965323188</v>
      </c>
      <c r="AE144" s="47">
        <f t="shared" si="122"/>
        <v>40.597904496989635</v>
      </c>
      <c r="AF144" s="49">
        <f t="shared" si="123"/>
        <v>0.58335128681539961</v>
      </c>
      <c r="AG144" s="47">
        <f>IF(ISBLANK($D144),"",S144*_xlfn.XLOOKUP(Q144,DATA!$B$24:$B$25,DATA!$C$24:$C$25,"error",0,1)/1000)</f>
        <v>62.234346754908749</v>
      </c>
      <c r="AH144" s="47">
        <f>IF(ISBLANK($D144),"",V144*_xlfn.XLOOKUP(Q144,DATA!$B$24:$B$25,DATA!$C$24:$C$25,"error",0,1)/1000)</f>
        <v>17.543804600883966</v>
      </c>
      <c r="AI144" s="47">
        <f>IF(ISBLANK($D144),"",X144*_xlfn.XLOOKUP(Q144,DATA!$B$24:$B$25,DATA!$C$24:$C$25,"error",0,1)/1000)</f>
        <v>14.562301821084217</v>
      </c>
      <c r="AJ144" s="47">
        <f>IF(ISBLANK($D144),"",Z144*_xlfn.XLOOKUP(Q144,DATA!$B$24:$B$25,DATA!$C$24:$C$25,"error",0,1)/1000)</f>
        <v>4.1983798416236233</v>
      </c>
      <c r="AK144" s="47">
        <f>IF(ISBLANK($D144),"",AB144*_xlfn.XLOOKUP(Q144,DATA!$B$24:$B$25,DATA!$C$24:$C$25,"error",0,1)/1000)</f>
        <v>0</v>
      </c>
      <c r="AL144" s="47">
        <f t="shared" si="103"/>
        <v>36.304486263591812</v>
      </c>
      <c r="AM144" s="47">
        <f t="shared" si="104"/>
        <v>25.929860491316937</v>
      </c>
      <c r="AN144" s="47">
        <f t="shared" si="124"/>
        <v>4.2054301041734767</v>
      </c>
      <c r="AO144" s="47">
        <f t="shared" si="125"/>
        <v>1.1855068440077299</v>
      </c>
      <c r="AP144" s="47">
        <f t="shared" si="126"/>
        <v>0.98403447063766969</v>
      </c>
      <c r="AQ144" s="47">
        <f t="shared" si="127"/>
        <v>0.28370174823641797</v>
      </c>
      <c r="AR144" s="47">
        <f t="shared" si="128"/>
        <v>0</v>
      </c>
      <c r="AS144" s="47">
        <f t="shared" si="129"/>
        <v>2.4532430628818176</v>
      </c>
      <c r="AT144" s="47">
        <f t="shared" si="130"/>
        <v>1.7521870412916591</v>
      </c>
      <c r="AU144" s="47">
        <f t="shared" si="131"/>
        <v>0.22871835850010766</v>
      </c>
      <c r="AV144" s="47">
        <f t="shared" si="132"/>
        <v>6.4475493025791628E-2</v>
      </c>
      <c r="AW144" s="47">
        <f t="shared" si="133"/>
        <v>5.3518128528260052E-2</v>
      </c>
      <c r="AX144" s="47">
        <f t="shared" si="134"/>
        <v>1.5429527195292001E-2</v>
      </c>
      <c r="AY144" s="47">
        <f t="shared" si="135"/>
        <v>0</v>
      </c>
      <c r="AZ144" s="47">
        <f t="shared" si="136"/>
        <v>0.13342314874934369</v>
      </c>
      <c r="BA144" s="47">
        <f t="shared" si="137"/>
        <v>9.5295209750763971E-2</v>
      </c>
      <c r="BB144" s="23">
        <f>IF(V144&gt;0,J144*DATA!$C$4,0)</f>
        <v>106034.5</v>
      </c>
      <c r="BC144" s="23">
        <f>IF(X144&gt;0,N144*_xlfn.XLOOKUP(Budapest!O144,DATA!$B$5:$B$6,DATA!$C$5:$C$6,"error",0,1),0)</f>
        <v>39285.023999999998</v>
      </c>
      <c r="BD144" s="23">
        <f>IF(Z144&gt;0,(L144-M144)*DATA!$C$7,"0,00 ")</f>
        <v>42285</v>
      </c>
      <c r="BE144" s="23">
        <f>IF(G144="basement",D144*DATA!$C$8,IF(G144="ground",0,"error"))</f>
        <v>0</v>
      </c>
      <c r="BF144" s="23">
        <f t="shared" si="138"/>
        <v>187604.524</v>
      </c>
      <c r="BG144" s="23">
        <v>1.48</v>
      </c>
      <c r="BH144" s="23">
        <v>2.2374798247636614</v>
      </c>
      <c r="BI144" s="23">
        <f t="shared" si="139"/>
        <v>0.56999999999999995</v>
      </c>
      <c r="BJ144" s="23">
        <v>2.33</v>
      </c>
      <c r="BK144" s="23">
        <f t="shared" si="140"/>
        <v>0.21630769230769231</v>
      </c>
      <c r="BL144" s="23">
        <f t="shared" si="141"/>
        <v>0.23928112965340181</v>
      </c>
      <c r="BM144" s="5">
        <v>1.1000000000000001</v>
      </c>
      <c r="BN144" s="5">
        <f t="shared" si="142"/>
        <v>0.56999999999999995</v>
      </c>
      <c r="BO144" s="50"/>
      <c r="BP144" s="48">
        <f t="shared" si="105"/>
        <v>13905.5</v>
      </c>
      <c r="BQ144" s="51">
        <f t="shared" si="106"/>
        <v>5</v>
      </c>
      <c r="BR144" s="47">
        <f t="shared" si="143"/>
        <v>4449.76</v>
      </c>
      <c r="BS144" s="46">
        <f t="shared" si="107"/>
        <v>17.5</v>
      </c>
      <c r="BT144" s="46">
        <f t="shared" si="144"/>
        <v>11124.400000000001</v>
      </c>
      <c r="BU144" s="46">
        <f t="shared" si="108"/>
        <v>268.744060795</v>
      </c>
      <c r="BV144" s="46">
        <f t="shared" si="109"/>
        <v>192.98535943346155</v>
      </c>
      <c r="BW144" s="46">
        <f t="shared" si="110"/>
        <v>205.86026221777922</v>
      </c>
      <c r="BX144" s="46">
        <f t="shared" si="111"/>
        <v>250.61436704500002</v>
      </c>
      <c r="BY144" s="46">
        <f t="shared" si="112"/>
        <v>268.744060795</v>
      </c>
      <c r="BZ144" s="46">
        <f t="shared" si="97"/>
        <v>309700.65566015802</v>
      </c>
      <c r="CA144" s="46">
        <f t="shared" si="97"/>
        <v>222396.32821112112</v>
      </c>
      <c r="CB144" s="46">
        <f t="shared" si="97"/>
        <v>237233.36617976878</v>
      </c>
      <c r="CC144" s="46">
        <f t="shared" si="97"/>
        <v>288807.99658265803</v>
      </c>
      <c r="CD144" s="46">
        <f t="shared" si="97"/>
        <v>309700.65566015802</v>
      </c>
    </row>
    <row r="145" spans="1:82" s="54" customFormat="1" ht="15" customHeight="1" x14ac:dyDescent="0.35">
      <c r="A145" s="39">
        <v>142</v>
      </c>
      <c r="B145" s="40" t="s">
        <v>82</v>
      </c>
      <c r="C145" s="40" t="s">
        <v>233</v>
      </c>
      <c r="D145" s="41">
        <v>394.6</v>
      </c>
      <c r="E145" s="41">
        <f t="shared" si="113"/>
        <v>315.68000000000006</v>
      </c>
      <c r="F145" s="41">
        <v>79.8</v>
      </c>
      <c r="G145" s="42" t="s">
        <v>90</v>
      </c>
      <c r="H145" s="43">
        <v>1</v>
      </c>
      <c r="I145" s="44">
        <v>4.25</v>
      </c>
      <c r="J145" s="41">
        <f t="shared" si="114"/>
        <v>267.95</v>
      </c>
      <c r="K145" s="42" t="s">
        <v>85</v>
      </c>
      <c r="L145" s="44">
        <v>71.2</v>
      </c>
      <c r="M145" s="44">
        <v>0</v>
      </c>
      <c r="N145" s="41">
        <v>406.43800000000005</v>
      </c>
      <c r="O145" s="45" t="s">
        <v>86</v>
      </c>
      <c r="P145" s="45" t="s">
        <v>85</v>
      </c>
      <c r="Q145" s="45" t="s">
        <v>87</v>
      </c>
      <c r="R145" s="45" t="s">
        <v>88</v>
      </c>
      <c r="S145" s="46">
        <f t="shared" si="115"/>
        <v>81133.64905221801</v>
      </c>
      <c r="T145" s="46">
        <f t="shared" si="98"/>
        <v>257.01231960281928</v>
      </c>
      <c r="U145" s="47">
        <f t="shared" si="116"/>
        <v>66793.432942385698</v>
      </c>
      <c r="V145" s="47">
        <f t="shared" si="99"/>
        <v>14340.216109832312</v>
      </c>
      <c r="W145" s="47">
        <f t="shared" si="117"/>
        <v>45146.243528732484</v>
      </c>
      <c r="X145" s="47">
        <f t="shared" si="100"/>
        <v>35987.405523485526</v>
      </c>
      <c r="Y145" s="48">
        <f t="shared" si="118"/>
        <v>75856.75183221804</v>
      </c>
      <c r="Z145" s="47">
        <f t="shared" si="101"/>
        <v>5276.8972199999698</v>
      </c>
      <c r="AA145" s="48">
        <f t="shared" si="119"/>
        <v>77491.057078000624</v>
      </c>
      <c r="AB145" s="47">
        <f t="shared" si="102"/>
        <v>3642.5919742173865</v>
      </c>
      <c r="AC145" s="47">
        <f t="shared" si="120"/>
        <v>59247.110827535194</v>
      </c>
      <c r="AD145" s="47">
        <f t="shared" si="121"/>
        <v>21886.538224682816</v>
      </c>
      <c r="AE145" s="47">
        <f t="shared" si="122"/>
        <v>69.331405932218743</v>
      </c>
      <c r="AF145" s="49">
        <f t="shared" si="123"/>
        <v>0.73024092370606264</v>
      </c>
      <c r="AG145" s="47">
        <f>IF(ISBLANK($D145),"",S145*_xlfn.XLOOKUP(Q145,DATA!$B$24:$B$25,DATA!$C$24:$C$25,"error",0,1)/1000)</f>
        <v>16.303806777043206</v>
      </c>
      <c r="AH145" s="47">
        <f>IF(ISBLANK($D145),"",V145*_xlfn.XLOOKUP(Q145,DATA!$B$24:$B$25,DATA!$C$24:$C$25,"error",0,1)/1000)</f>
        <v>2.8816664272708032</v>
      </c>
      <c r="AI145" s="47">
        <f>IF(ISBLANK($D145),"",X145*_xlfn.XLOOKUP(Q145,DATA!$B$24:$B$25,DATA!$C$24:$C$25,"error",0,1)/1000)</f>
        <v>7.2316691399444162</v>
      </c>
      <c r="AJ145" s="47">
        <f>IF(ISBLANK($D145),"",Z145*_xlfn.XLOOKUP(Q145,DATA!$B$24:$B$25,DATA!$C$24:$C$25,"error",0,1)/1000)</f>
        <v>1.0603924963589939</v>
      </c>
      <c r="AK145" s="47">
        <f>IF(ISBLANK($D145),"",AB145*_xlfn.XLOOKUP(Q145,DATA!$B$24:$B$25,DATA!$C$24:$C$25,"error",0,1)/1000)</f>
        <v>0.73197885721898381</v>
      </c>
      <c r="AL145" s="47">
        <f t="shared" si="103"/>
        <v>11.905706920793197</v>
      </c>
      <c r="AM145" s="47">
        <f t="shared" si="104"/>
        <v>4.3980998562500098</v>
      </c>
      <c r="AN145" s="47">
        <f t="shared" si="124"/>
        <v>1.1017151044073106</v>
      </c>
      <c r="AO145" s="47">
        <f t="shared" si="125"/>
        <v>0.1947260214870786</v>
      </c>
      <c r="AP145" s="47">
        <f t="shared" si="126"/>
        <v>0.48867354909844518</v>
      </c>
      <c r="AQ145" s="47">
        <f t="shared" si="127"/>
        <v>7.1655070856448566E-2</v>
      </c>
      <c r="AR145" s="47">
        <f t="shared" si="128"/>
        <v>4.9462814061343265E-2</v>
      </c>
      <c r="AS145" s="47">
        <f t="shared" si="129"/>
        <v>0.80451745550331555</v>
      </c>
      <c r="AT145" s="47">
        <f t="shared" si="130"/>
        <v>0.29719764890399503</v>
      </c>
      <c r="AU145" s="47">
        <f t="shared" si="131"/>
        <v>5.9918358877192338E-2</v>
      </c>
      <c r="AV145" s="47">
        <f t="shared" si="132"/>
        <v>1.0590454457341308E-2</v>
      </c>
      <c r="AW145" s="47">
        <f t="shared" si="133"/>
        <v>2.6577213084887266E-2</v>
      </c>
      <c r="AX145" s="47">
        <f t="shared" si="134"/>
        <v>3.8970639812159792E-3</v>
      </c>
      <c r="AY145" s="47">
        <f t="shared" si="135"/>
        <v>2.690106209987744E-3</v>
      </c>
      <c r="AZ145" s="47">
        <f t="shared" si="136"/>
        <v>4.3754837733432299E-2</v>
      </c>
      <c r="BA145" s="47">
        <f t="shared" si="137"/>
        <v>1.6163521143760039E-2</v>
      </c>
      <c r="BB145" s="23">
        <f>IF(V145&gt;0,J145*DATA!$C$4,0)</f>
        <v>17416.75</v>
      </c>
      <c r="BC145" s="23">
        <f>IF(X145&gt;0,N145*_xlfn.XLOOKUP(Budapest!O145,DATA!$B$5:$B$6,DATA!$C$5:$C$6,"error",0,1),0)</f>
        <v>19509.024000000001</v>
      </c>
      <c r="BD145" s="23">
        <f>IF(Z145&gt;0,(L145-M145)*DATA!$C$7,"0,00 ")</f>
        <v>10680</v>
      </c>
      <c r="BE145" s="23">
        <f>IF(G145="basement",D145*DATA!$C$8,IF(G145="ground",0,"error"))</f>
        <v>15784</v>
      </c>
      <c r="BF145" s="23">
        <f t="shared" si="138"/>
        <v>63389.774000000005</v>
      </c>
      <c r="BG145" s="23">
        <v>1.48</v>
      </c>
      <c r="BH145" s="23">
        <v>2.85</v>
      </c>
      <c r="BI145" s="23">
        <f t="shared" si="139"/>
        <v>0.85</v>
      </c>
      <c r="BJ145" s="23">
        <v>2.33</v>
      </c>
      <c r="BK145" s="23">
        <f t="shared" si="140"/>
        <v>0.21630769230769231</v>
      </c>
      <c r="BL145" s="23">
        <f t="shared" si="141"/>
        <v>0.23928112965340181</v>
      </c>
      <c r="BM145" s="5">
        <v>1.1000000000000001</v>
      </c>
      <c r="BN145" s="5">
        <f t="shared" si="142"/>
        <v>0.40124223602484466</v>
      </c>
      <c r="BO145" s="50"/>
      <c r="BP145" s="48">
        <f t="shared" si="105"/>
        <v>1677.0500000000002</v>
      </c>
      <c r="BQ145" s="51">
        <f t="shared" si="106"/>
        <v>1</v>
      </c>
      <c r="BR145" s="47">
        <f t="shared" si="143"/>
        <v>536.65600000000006</v>
      </c>
      <c r="BS145" s="46">
        <f t="shared" si="107"/>
        <v>4.25</v>
      </c>
      <c r="BT145" s="46">
        <f t="shared" si="144"/>
        <v>1274.5580000000002</v>
      </c>
      <c r="BU145" s="46">
        <f t="shared" si="108"/>
        <v>70.404068945000006</v>
      </c>
      <c r="BV145" s="46">
        <f t="shared" si="109"/>
        <v>57.96028544115385</v>
      </c>
      <c r="BW145" s="46">
        <f t="shared" si="110"/>
        <v>39.175844783697052</v>
      </c>
      <c r="BX145" s="46">
        <f t="shared" si="111"/>
        <v>65.825018945000025</v>
      </c>
      <c r="BY145" s="46">
        <f t="shared" si="112"/>
        <v>67.243194271086963</v>
      </c>
      <c r="BZ145" s="46">
        <f t="shared" si="97"/>
        <v>81133.64905221801</v>
      </c>
      <c r="CA145" s="46">
        <f t="shared" si="97"/>
        <v>66793.432942385698</v>
      </c>
      <c r="CB145" s="46">
        <f t="shared" si="97"/>
        <v>45146.243528732484</v>
      </c>
      <c r="CC145" s="46">
        <f t="shared" si="97"/>
        <v>75856.75183221804</v>
      </c>
      <c r="CD145" s="46">
        <f t="shared" si="97"/>
        <v>77491.057078000624</v>
      </c>
    </row>
    <row r="146" spans="1:82" s="54" customFormat="1" ht="15" customHeight="1" x14ac:dyDescent="0.35">
      <c r="A146" s="39">
        <v>143</v>
      </c>
      <c r="B146" s="40" t="s">
        <v>82</v>
      </c>
      <c r="C146" s="40" t="s">
        <v>234</v>
      </c>
      <c r="D146" s="41">
        <v>317.20000000000005</v>
      </c>
      <c r="E146" s="41">
        <f t="shared" si="113"/>
        <v>1268.8000000000002</v>
      </c>
      <c r="F146" s="41">
        <v>108.6</v>
      </c>
      <c r="G146" s="42" t="s">
        <v>84</v>
      </c>
      <c r="H146" s="43">
        <v>5</v>
      </c>
      <c r="I146" s="44">
        <v>17.5</v>
      </c>
      <c r="J146" s="41">
        <f t="shared" si="114"/>
        <v>1481.8</v>
      </c>
      <c r="K146" s="42" t="s">
        <v>85</v>
      </c>
      <c r="L146" s="44">
        <v>418.70000000000005</v>
      </c>
      <c r="M146" s="44">
        <v>30.669999999999998</v>
      </c>
      <c r="N146" s="41">
        <v>326.71600000000007</v>
      </c>
      <c r="O146" s="45" t="s">
        <v>86</v>
      </c>
      <c r="P146" s="45" t="s">
        <v>85</v>
      </c>
      <c r="Q146" s="45" t="s">
        <v>87</v>
      </c>
      <c r="R146" s="45" t="s">
        <v>88</v>
      </c>
      <c r="S146" s="46">
        <f t="shared" si="115"/>
        <v>207549.79206470601</v>
      </c>
      <c r="T146" s="46">
        <f t="shared" si="98"/>
        <v>163.57959652010246</v>
      </c>
      <c r="U146" s="47">
        <f t="shared" si="116"/>
        <v>128246.44356106911</v>
      </c>
      <c r="V146" s="47">
        <f t="shared" si="99"/>
        <v>79303.348503636895</v>
      </c>
      <c r="W146" s="47">
        <f t="shared" si="117"/>
        <v>178621.24408688137</v>
      </c>
      <c r="X146" s="47">
        <f t="shared" si="100"/>
        <v>28928.547977824637</v>
      </c>
      <c r="Y146" s="48">
        <f t="shared" si="118"/>
        <v>178791.44335295603</v>
      </c>
      <c r="Z146" s="47">
        <f t="shared" si="101"/>
        <v>28758.348711749975</v>
      </c>
      <c r="AA146" s="48">
        <f t="shared" si="119"/>
        <v>207549.79206470601</v>
      </c>
      <c r="AB146" s="47">
        <f t="shared" si="102"/>
        <v>0</v>
      </c>
      <c r="AC146" s="47">
        <f t="shared" si="120"/>
        <v>136990.24519321151</v>
      </c>
      <c r="AD146" s="47">
        <f t="shared" si="121"/>
        <v>70559.546871494502</v>
      </c>
      <c r="AE146" s="47">
        <f t="shared" si="122"/>
        <v>55.611244381694902</v>
      </c>
      <c r="AF146" s="49">
        <f t="shared" si="123"/>
        <v>0.66003556944303388</v>
      </c>
      <c r="AG146" s="47">
        <f>IF(ISBLANK($D146),"",S146*_xlfn.XLOOKUP(Q146,DATA!$B$24:$B$25,DATA!$C$24:$C$25,"error",0,1)/1000)</f>
        <v>41.70713071540267</v>
      </c>
      <c r="AH146" s="47">
        <f>IF(ISBLANK($D146),"",V146*_xlfn.XLOOKUP(Q146,DATA!$B$24:$B$25,DATA!$C$24:$C$25,"error",0,1)/1000)</f>
        <v>15.936007881805834</v>
      </c>
      <c r="AI146" s="47">
        <f>IF(ISBLANK($D146),"",X146*_xlfn.XLOOKUP(Q146,DATA!$B$24:$B$25,DATA!$C$24:$C$25,"error",0,1)/1000)</f>
        <v>5.8131917161438604</v>
      </c>
      <c r="AJ146" s="47">
        <f>IF(ISBLANK($D146),"",Z146*_xlfn.XLOOKUP(Q146,DATA!$B$24:$B$25,DATA!$C$24:$C$25,"error",0,1)/1000)</f>
        <v>5.7789901736261573</v>
      </c>
      <c r="AK146" s="47">
        <f>IF(ISBLANK($D146),"",AB146*_xlfn.XLOOKUP(Q146,DATA!$B$24:$B$25,DATA!$C$24:$C$25,"error",0,1)/1000)</f>
        <v>0</v>
      </c>
      <c r="AL146" s="47">
        <f t="shared" si="103"/>
        <v>27.528189771575853</v>
      </c>
      <c r="AM146" s="47">
        <f t="shared" si="104"/>
        <v>14.178940943826817</v>
      </c>
      <c r="AN146" s="47">
        <f t="shared" si="124"/>
        <v>2.8183219108894755</v>
      </c>
      <c r="AO146" s="47">
        <f t="shared" si="125"/>
        <v>1.076861424293909</v>
      </c>
      <c r="AP146" s="47">
        <f t="shared" si="126"/>
        <v>0.39282121078060495</v>
      </c>
      <c r="AQ146" s="47">
        <f t="shared" si="127"/>
        <v>0.39051007225320045</v>
      </c>
      <c r="AR146" s="47">
        <f t="shared" si="128"/>
        <v>0</v>
      </c>
      <c r="AS146" s="47">
        <f t="shared" si="129"/>
        <v>1.8601927073277142</v>
      </c>
      <c r="AT146" s="47">
        <f t="shared" si="130"/>
        <v>0.95812920356176123</v>
      </c>
      <c r="AU146" s="47">
        <f t="shared" si="131"/>
        <v>0.15327848643681494</v>
      </c>
      <c r="AV146" s="47">
        <f t="shared" si="132"/>
        <v>5.8566655774914496E-2</v>
      </c>
      <c r="AW146" s="47">
        <f t="shared" si="133"/>
        <v>2.1364145946594616E-2</v>
      </c>
      <c r="AX146" s="47">
        <f t="shared" si="134"/>
        <v>2.1238451357180391E-2</v>
      </c>
      <c r="AY146" s="47">
        <f t="shared" si="135"/>
        <v>0</v>
      </c>
      <c r="AZ146" s="47">
        <f t="shared" si="136"/>
        <v>0.1011692530786895</v>
      </c>
      <c r="BA146" s="47">
        <f t="shared" si="137"/>
        <v>5.2109233358125437E-2</v>
      </c>
      <c r="BB146" s="23">
        <f>IF(V146&gt;0,J146*DATA!$C$4,0)</f>
        <v>96317</v>
      </c>
      <c r="BC146" s="23">
        <f>IF(X146&gt;0,N146*_xlfn.XLOOKUP(Budapest!O146,DATA!$B$5:$B$6,DATA!$C$5:$C$6,"error",0,1),0)</f>
        <v>15682.368000000002</v>
      </c>
      <c r="BD146" s="23">
        <f>IF(Z146&gt;0,(L146-M146)*DATA!$C$7,"0,00 ")</f>
        <v>58204.500000000007</v>
      </c>
      <c r="BE146" s="23">
        <f>IF(G146="basement",D146*DATA!$C$8,IF(G146="ground",0,"error"))</f>
        <v>0</v>
      </c>
      <c r="BF146" s="23">
        <f t="shared" si="138"/>
        <v>170203.86800000002</v>
      </c>
      <c r="BG146" s="23">
        <v>1.48</v>
      </c>
      <c r="BH146" s="23">
        <v>2.721811559589205</v>
      </c>
      <c r="BI146" s="23">
        <f t="shared" si="139"/>
        <v>0.56999999999999995</v>
      </c>
      <c r="BJ146" s="23">
        <v>2.33</v>
      </c>
      <c r="BK146" s="23">
        <f t="shared" si="140"/>
        <v>0.21630769230769231</v>
      </c>
      <c r="BL146" s="23">
        <f t="shared" si="141"/>
        <v>0.23928112965340181</v>
      </c>
      <c r="BM146" s="5">
        <v>1.1000000000000001</v>
      </c>
      <c r="BN146" s="5">
        <f t="shared" si="142"/>
        <v>0.56999999999999995</v>
      </c>
      <c r="BO146" s="50"/>
      <c r="BP146" s="48">
        <f t="shared" si="105"/>
        <v>5551.0000000000009</v>
      </c>
      <c r="BQ146" s="51">
        <f t="shared" si="106"/>
        <v>5</v>
      </c>
      <c r="BR146" s="47">
        <f t="shared" si="143"/>
        <v>1776.3200000000004</v>
      </c>
      <c r="BS146" s="46">
        <f t="shared" si="107"/>
        <v>17.5</v>
      </c>
      <c r="BT146" s="46">
        <f t="shared" si="144"/>
        <v>4440.8000000000011</v>
      </c>
      <c r="BU146" s="46">
        <f t="shared" si="108"/>
        <v>180.102214565</v>
      </c>
      <c r="BV146" s="46">
        <f t="shared" si="109"/>
        <v>111.28639670346156</v>
      </c>
      <c r="BW146" s="46">
        <f t="shared" si="110"/>
        <v>154.99934405317717</v>
      </c>
      <c r="BX146" s="46">
        <f t="shared" si="111"/>
        <v>155.14703519000003</v>
      </c>
      <c r="BY146" s="46">
        <f t="shared" si="112"/>
        <v>180.102214565</v>
      </c>
      <c r="BZ146" s="46">
        <f t="shared" si="97"/>
        <v>207549.79206470601</v>
      </c>
      <c r="CA146" s="46">
        <f t="shared" si="97"/>
        <v>128246.44356106911</v>
      </c>
      <c r="CB146" s="46">
        <f t="shared" si="97"/>
        <v>178621.24408688137</v>
      </c>
      <c r="CC146" s="46">
        <f t="shared" si="97"/>
        <v>178791.44335295603</v>
      </c>
      <c r="CD146" s="46">
        <f t="shared" si="97"/>
        <v>207549.79206470601</v>
      </c>
    </row>
    <row r="147" spans="1:82" s="54" customFormat="1" ht="15" customHeight="1" x14ac:dyDescent="0.35">
      <c r="A147" s="39">
        <v>144</v>
      </c>
      <c r="B147" s="40" t="s">
        <v>82</v>
      </c>
      <c r="C147" s="40" t="s">
        <v>235</v>
      </c>
      <c r="D147" s="41">
        <v>316.8</v>
      </c>
      <c r="E147" s="41">
        <f t="shared" si="113"/>
        <v>506.88000000000005</v>
      </c>
      <c r="F147" s="41">
        <v>71.400000000000006</v>
      </c>
      <c r="G147" s="42" t="s">
        <v>90</v>
      </c>
      <c r="H147" s="43">
        <v>2</v>
      </c>
      <c r="I147" s="44">
        <v>8.5</v>
      </c>
      <c r="J147" s="41">
        <f t="shared" si="114"/>
        <v>503.7000000000001</v>
      </c>
      <c r="K147" s="42" t="s">
        <v>85</v>
      </c>
      <c r="L147" s="44">
        <v>103.2</v>
      </c>
      <c r="M147" s="44">
        <v>36.119999999999997</v>
      </c>
      <c r="N147" s="41">
        <v>326.30400000000003</v>
      </c>
      <c r="O147" s="45" t="s">
        <v>86</v>
      </c>
      <c r="P147" s="45" t="s">
        <v>85</v>
      </c>
      <c r="Q147" s="45" t="s">
        <v>87</v>
      </c>
      <c r="R147" s="45" t="s">
        <v>88</v>
      </c>
      <c r="S147" s="46">
        <f t="shared" si="115"/>
        <v>93121.146539064008</v>
      </c>
      <c r="T147" s="46">
        <f t="shared" si="98"/>
        <v>183.71438316576703</v>
      </c>
      <c r="U147" s="47">
        <f t="shared" si="116"/>
        <v>66164.002092254785</v>
      </c>
      <c r="V147" s="47">
        <f t="shared" si="99"/>
        <v>26957.144446809223</v>
      </c>
      <c r="W147" s="47">
        <f t="shared" si="117"/>
        <v>64229.078445196261</v>
      </c>
      <c r="X147" s="47">
        <f t="shared" si="100"/>
        <v>28892.068093867747</v>
      </c>
      <c r="Y147" s="48">
        <f t="shared" si="118"/>
        <v>88149.597866064025</v>
      </c>
      <c r="Z147" s="47">
        <f t="shared" si="101"/>
        <v>4971.548672999983</v>
      </c>
      <c r="AA147" s="48">
        <f t="shared" si="119"/>
        <v>90196.734127933581</v>
      </c>
      <c r="AB147" s="47">
        <f t="shared" si="102"/>
        <v>2924.4124111304263</v>
      </c>
      <c r="AC147" s="47">
        <f t="shared" si="120"/>
        <v>63745.173624807379</v>
      </c>
      <c r="AD147" s="47">
        <f t="shared" si="121"/>
        <v>29375.972914256628</v>
      </c>
      <c r="AE147" s="47">
        <f t="shared" si="122"/>
        <v>57.954492018340879</v>
      </c>
      <c r="AF147" s="49">
        <f t="shared" si="123"/>
        <v>0.68454025743837343</v>
      </c>
      <c r="AG147" s="47">
        <f>IF(ISBLANK($D147),"",S147*_xlfn.XLOOKUP(Q147,DATA!$B$24:$B$25,DATA!$C$24:$C$25,"error",0,1)/1000)</f>
        <v>18.712694397024912</v>
      </c>
      <c r="AH147" s="47">
        <f>IF(ISBLANK($D147),"",V147*_xlfn.XLOOKUP(Q147,DATA!$B$24:$B$25,DATA!$C$24:$C$25,"error",0,1)/1000)</f>
        <v>5.4170381765863134</v>
      </c>
      <c r="AI147" s="47">
        <f>IF(ISBLANK($D147),"",X147*_xlfn.XLOOKUP(Q147,DATA!$B$24:$B$25,DATA!$C$24:$C$25,"error",0,1)/1000)</f>
        <v>5.8058610834627231</v>
      </c>
      <c r="AJ147" s="47">
        <f>IF(ISBLANK($D147),"",Z147*_xlfn.XLOOKUP(Q147,DATA!$B$24:$B$25,DATA!$C$24:$C$25,"error",0,1)/1000)</f>
        <v>0.99903270583934645</v>
      </c>
      <c r="AK147" s="47">
        <f>IF(ISBLANK($D147),"",AB147*_xlfn.XLOOKUP(Q147,DATA!$B$24:$B$25,DATA!$C$24:$C$25,"error",0,1)/1000)</f>
        <v>0.58766067401665922</v>
      </c>
      <c r="AL147" s="47">
        <f t="shared" si="103"/>
        <v>12.809592639905041</v>
      </c>
      <c r="AM147" s="47">
        <f t="shared" si="104"/>
        <v>5.9031017571198703</v>
      </c>
      <c r="AN147" s="47">
        <f t="shared" si="124"/>
        <v>1.2644935224814555</v>
      </c>
      <c r="AO147" s="47">
        <f t="shared" si="125"/>
        <v>0.36605149103579565</v>
      </c>
      <c r="AP147" s="47">
        <f t="shared" si="126"/>
        <v>0.39232584985906588</v>
      </c>
      <c r="AQ147" s="47">
        <f t="shared" si="127"/>
        <v>6.7508738104642987E-2</v>
      </c>
      <c r="AR147" s="47">
        <f t="shared" si="128"/>
        <v>3.9710642409106746E-2</v>
      </c>
      <c r="AS147" s="47">
        <f t="shared" si="129"/>
        <v>0.86559672140861132</v>
      </c>
      <c r="AT147" s="47">
        <f t="shared" si="130"/>
        <v>0.3988968010728442</v>
      </c>
      <c r="AU147" s="47">
        <f t="shared" si="131"/>
        <v>6.877129702119221E-2</v>
      </c>
      <c r="AV147" s="47">
        <f t="shared" si="132"/>
        <v>1.9908236276032144E-2</v>
      </c>
      <c r="AW147" s="47">
        <f t="shared" si="133"/>
        <v>2.1337205031151253E-2</v>
      </c>
      <c r="AX147" s="47">
        <f t="shared" si="134"/>
        <v>3.6715597171343888E-3</v>
      </c>
      <c r="AY147" s="47">
        <f t="shared" si="135"/>
        <v>2.1597203429399798E-3</v>
      </c>
      <c r="AZ147" s="47">
        <f t="shared" si="136"/>
        <v>4.7076721367257768E-2</v>
      </c>
      <c r="BA147" s="47">
        <f t="shared" si="137"/>
        <v>2.1694575653934442E-2</v>
      </c>
      <c r="BB147" s="23">
        <f>IF(V147&gt;0,J147*DATA!$C$4,0)</f>
        <v>32740.500000000007</v>
      </c>
      <c r="BC147" s="23">
        <f>IF(X147&gt;0,N147*_xlfn.XLOOKUP(Budapest!O147,DATA!$B$5:$B$6,DATA!$C$5:$C$6,"error",0,1),0)</f>
        <v>15662.592000000001</v>
      </c>
      <c r="BD147" s="23">
        <f>IF(Z147&gt;0,(L147-M147)*DATA!$C$7,"0,00 ")</f>
        <v>10062.000000000002</v>
      </c>
      <c r="BE147" s="23">
        <f>IF(G147="basement",D147*DATA!$C$8,IF(G147="ground",0,"error"))</f>
        <v>12672</v>
      </c>
      <c r="BF147" s="23">
        <f t="shared" si="138"/>
        <v>71137.092000000004</v>
      </c>
      <c r="BG147" s="23">
        <v>1.48</v>
      </c>
      <c r="BH147" s="23">
        <v>2.2375000000000003</v>
      </c>
      <c r="BI147" s="23">
        <f t="shared" si="139"/>
        <v>0.85</v>
      </c>
      <c r="BJ147" s="23">
        <v>2.33</v>
      </c>
      <c r="BK147" s="23">
        <f t="shared" si="140"/>
        <v>0.21630769230769231</v>
      </c>
      <c r="BL147" s="23">
        <f t="shared" si="141"/>
        <v>0.23928112965340181</v>
      </c>
      <c r="BM147" s="5">
        <v>1.1000000000000001</v>
      </c>
      <c r="BN147" s="5">
        <f t="shared" si="142"/>
        <v>0.40124223602484466</v>
      </c>
      <c r="BO147" s="50"/>
      <c r="BP147" s="48">
        <f t="shared" si="105"/>
        <v>2692.8</v>
      </c>
      <c r="BQ147" s="51">
        <f t="shared" si="106"/>
        <v>2</v>
      </c>
      <c r="BR147" s="47">
        <f t="shared" si="143"/>
        <v>861.69600000000003</v>
      </c>
      <c r="BS147" s="46">
        <f t="shared" si="107"/>
        <v>8.5</v>
      </c>
      <c r="BT147" s="46">
        <f t="shared" si="144"/>
        <v>2046.5280000000002</v>
      </c>
      <c r="BU147" s="46">
        <f t="shared" si="108"/>
        <v>80.806270859999998</v>
      </c>
      <c r="BV147" s="46">
        <f t="shared" si="109"/>
        <v>57.414094144615397</v>
      </c>
      <c r="BW147" s="46">
        <f t="shared" si="110"/>
        <v>55.73505592259307</v>
      </c>
      <c r="BX147" s="46">
        <f t="shared" si="111"/>
        <v>76.492188360000014</v>
      </c>
      <c r="BY147" s="46">
        <f t="shared" si="112"/>
        <v>78.268599555652187</v>
      </c>
      <c r="BZ147" s="46">
        <f t="shared" si="97"/>
        <v>93121.146539064008</v>
      </c>
      <c r="CA147" s="46">
        <f t="shared" si="97"/>
        <v>66164.002092254785</v>
      </c>
      <c r="CB147" s="46">
        <f t="shared" si="97"/>
        <v>64229.078445196261</v>
      </c>
      <c r="CC147" s="46">
        <f t="shared" si="97"/>
        <v>88149.597866064025</v>
      </c>
      <c r="CD147" s="46">
        <f t="shared" si="97"/>
        <v>90196.734127933581</v>
      </c>
    </row>
    <row r="148" spans="1:82" s="54" customFormat="1" ht="15" customHeight="1" x14ac:dyDescent="0.35">
      <c r="A148" s="39">
        <v>145</v>
      </c>
      <c r="B148" s="40" t="s">
        <v>82</v>
      </c>
      <c r="C148" s="40" t="s">
        <v>236</v>
      </c>
      <c r="D148" s="41">
        <v>174.4</v>
      </c>
      <c r="E148" s="41">
        <f t="shared" si="113"/>
        <v>139.52000000000001</v>
      </c>
      <c r="F148" s="41">
        <v>54</v>
      </c>
      <c r="G148" s="42" t="s">
        <v>84</v>
      </c>
      <c r="H148" s="43">
        <v>1</v>
      </c>
      <c r="I148" s="44">
        <v>4.25</v>
      </c>
      <c r="J148" s="41">
        <f t="shared" si="114"/>
        <v>190.4</v>
      </c>
      <c r="K148" s="42" t="s">
        <v>85</v>
      </c>
      <c r="L148" s="44">
        <v>39.1</v>
      </c>
      <c r="M148" s="44">
        <v>31.3</v>
      </c>
      <c r="N148" s="41">
        <v>179.63200000000001</v>
      </c>
      <c r="O148" s="45" t="s">
        <v>86</v>
      </c>
      <c r="P148" s="45" t="s">
        <v>85</v>
      </c>
      <c r="Q148" s="45" t="s">
        <v>87</v>
      </c>
      <c r="R148" s="45" t="s">
        <v>88</v>
      </c>
      <c r="S148" s="46">
        <f t="shared" si="115"/>
        <v>37966.612326272007</v>
      </c>
      <c r="T148" s="46">
        <f t="shared" si="98"/>
        <v>272.12308146697251</v>
      </c>
      <c r="U148" s="47">
        <f t="shared" si="116"/>
        <v>27776.736799822775</v>
      </c>
      <c r="V148" s="47">
        <f t="shared" si="99"/>
        <v>10189.875526449232</v>
      </c>
      <c r="W148" s="47">
        <f t="shared" si="117"/>
        <v>22061.382921061984</v>
      </c>
      <c r="X148" s="47">
        <f t="shared" si="100"/>
        <v>15905.229405210022</v>
      </c>
      <c r="Y148" s="48">
        <f t="shared" si="118"/>
        <v>37388.525271272003</v>
      </c>
      <c r="Z148" s="47">
        <f t="shared" si="101"/>
        <v>578.0870550000036</v>
      </c>
      <c r="AA148" s="48">
        <f t="shared" si="119"/>
        <v>37966.612326272007</v>
      </c>
      <c r="AB148" s="47">
        <f t="shared" si="102"/>
        <v>0</v>
      </c>
      <c r="AC148" s="47">
        <f t="shared" si="120"/>
        <v>26673.191986659258</v>
      </c>
      <c r="AD148" s="47">
        <f t="shared" si="121"/>
        <v>11293.420339612749</v>
      </c>
      <c r="AE148" s="47">
        <f t="shared" si="122"/>
        <v>80.944813213967521</v>
      </c>
      <c r="AF148" s="49">
        <f t="shared" si="123"/>
        <v>0.70254337567542291</v>
      </c>
      <c r="AG148" s="47">
        <f>IF(ISBLANK($D148),"",S148*_xlfn.XLOOKUP(Q148,DATA!$B$24:$B$25,DATA!$C$24:$C$25,"error",0,1)/1000)</f>
        <v>7.6293907469643587</v>
      </c>
      <c r="AH148" s="47">
        <f>IF(ISBLANK($D148),"",V148*_xlfn.XLOOKUP(Q148,DATA!$B$24:$B$25,DATA!$C$24:$C$25,"error",0,1)/1000)</f>
        <v>2.047655487039973</v>
      </c>
      <c r="AI148" s="47">
        <f>IF(ISBLANK($D148),"",X148*_xlfn.XLOOKUP(Q148,DATA!$B$24:$B$25,DATA!$C$24:$C$25,"error",0,1)/1000)</f>
        <v>3.1961558489769537</v>
      </c>
      <c r="AJ148" s="47">
        <f>IF(ISBLANK($D148),"",Z148*_xlfn.XLOOKUP(Q148,DATA!$B$24:$B$25,DATA!$C$24:$C$25,"error",0,1)/1000)</f>
        <v>0.11616659370225073</v>
      </c>
      <c r="AK148" s="47">
        <f>IF(ISBLANK($D148),"",AB148*_xlfn.XLOOKUP(Q148,DATA!$B$24:$B$25,DATA!$C$24:$C$25,"error",0,1)/1000)</f>
        <v>0</v>
      </c>
      <c r="AL148" s="47">
        <f t="shared" si="103"/>
        <v>5.3599779297191779</v>
      </c>
      <c r="AM148" s="47">
        <f t="shared" si="104"/>
        <v>2.2694128172451808</v>
      </c>
      <c r="AN148" s="47">
        <f t="shared" si="124"/>
        <v>0.51554922959411931</v>
      </c>
      <c r="AO148" s="47">
        <f t="shared" si="125"/>
        <v>0.1383684810268325</v>
      </c>
      <c r="AP148" s="47">
        <f t="shared" si="126"/>
        <v>0.21597736179110191</v>
      </c>
      <c r="AQ148" s="47">
        <f t="shared" si="127"/>
        <v>7.8498532679818177E-3</v>
      </c>
      <c r="AR148" s="47">
        <f t="shared" si="128"/>
        <v>0</v>
      </c>
      <c r="AS148" s="47">
        <f t="shared" si="129"/>
        <v>0.36219569608591623</v>
      </c>
      <c r="AT148" s="47">
        <f t="shared" si="130"/>
        <v>0.15335353350820308</v>
      </c>
      <c r="AU148" s="47">
        <f t="shared" si="131"/>
        <v>2.8038885583127979E-2</v>
      </c>
      <c r="AV148" s="47">
        <f t="shared" si="132"/>
        <v>7.5253686459331387E-3</v>
      </c>
      <c r="AW148" s="47">
        <f t="shared" si="133"/>
        <v>1.1746239133310537E-2</v>
      </c>
      <c r="AX148" s="47">
        <f t="shared" si="134"/>
        <v>4.2692554850400283E-4</v>
      </c>
      <c r="AY148" s="47">
        <f t="shared" si="135"/>
        <v>0</v>
      </c>
      <c r="AZ148" s="47">
        <f t="shared" si="136"/>
        <v>1.969853332774768E-2</v>
      </c>
      <c r="BA148" s="47">
        <f t="shared" si="137"/>
        <v>8.340352255380299E-3</v>
      </c>
      <c r="BB148" s="23">
        <f>IF(V148&gt;0,J148*DATA!$C$4,0)</f>
        <v>12376</v>
      </c>
      <c r="BC148" s="23">
        <f>IF(X148&gt;0,N148*_xlfn.XLOOKUP(Budapest!O148,DATA!$B$5:$B$6,DATA!$C$5:$C$6,"error",0,1),0)</f>
        <v>8622.3359999999993</v>
      </c>
      <c r="BD148" s="23">
        <f>IF(Z148&gt;0,(L148-M148)*DATA!$C$7,"0,00 ")</f>
        <v>1170</v>
      </c>
      <c r="BE148" s="23">
        <f>IF(G148="basement",D148*DATA!$C$8,IF(G148="ground",0,"error"))</f>
        <v>0</v>
      </c>
      <c r="BF148" s="23">
        <f t="shared" si="138"/>
        <v>22168.335999999999</v>
      </c>
      <c r="BG148" s="23">
        <v>1.48</v>
      </c>
      <c r="BH148" s="23">
        <v>1.4491048593350386</v>
      </c>
      <c r="BI148" s="23">
        <f t="shared" si="139"/>
        <v>0.56999999999999995</v>
      </c>
      <c r="BJ148" s="23">
        <v>2.33</v>
      </c>
      <c r="BK148" s="23">
        <f t="shared" si="140"/>
        <v>0.21630769230769231</v>
      </c>
      <c r="BL148" s="23">
        <f t="shared" si="141"/>
        <v>0.23928112965340181</v>
      </c>
      <c r="BM148" s="5">
        <v>1.1000000000000001</v>
      </c>
      <c r="BN148" s="5">
        <f t="shared" si="142"/>
        <v>0.56999999999999995</v>
      </c>
      <c r="BO148" s="50"/>
      <c r="BP148" s="48">
        <f t="shared" si="105"/>
        <v>741.2</v>
      </c>
      <c r="BQ148" s="51">
        <f t="shared" si="106"/>
        <v>1</v>
      </c>
      <c r="BR148" s="47">
        <f t="shared" si="143"/>
        <v>237.18400000000003</v>
      </c>
      <c r="BS148" s="46">
        <f t="shared" si="107"/>
        <v>4.25</v>
      </c>
      <c r="BT148" s="46">
        <f t="shared" si="144"/>
        <v>563.31200000000001</v>
      </c>
      <c r="BU148" s="46">
        <f t="shared" si="108"/>
        <v>32.945689280000003</v>
      </c>
      <c r="BV148" s="46">
        <f t="shared" si="109"/>
        <v>24.103381464615389</v>
      </c>
      <c r="BW148" s="46">
        <f t="shared" si="110"/>
        <v>19.143858834659824</v>
      </c>
      <c r="BX148" s="46">
        <f t="shared" si="111"/>
        <v>32.444051780000002</v>
      </c>
      <c r="BY148" s="46">
        <f t="shared" si="112"/>
        <v>32.945689280000003</v>
      </c>
      <c r="BZ148" s="46">
        <f t="shared" si="97"/>
        <v>37966.612326272007</v>
      </c>
      <c r="CA148" s="46">
        <f t="shared" si="97"/>
        <v>27776.736799822775</v>
      </c>
      <c r="CB148" s="46">
        <f t="shared" si="97"/>
        <v>22061.382921061984</v>
      </c>
      <c r="CC148" s="46">
        <f t="shared" si="97"/>
        <v>37388.525271272003</v>
      </c>
      <c r="CD148" s="46">
        <f t="shared" si="97"/>
        <v>37966.612326272007</v>
      </c>
    </row>
    <row r="149" spans="1:82" s="54" customFormat="1" ht="15" customHeight="1" x14ac:dyDescent="0.35">
      <c r="A149" s="39">
        <v>146</v>
      </c>
      <c r="B149" s="40" t="s">
        <v>82</v>
      </c>
      <c r="C149" s="40" t="s">
        <v>237</v>
      </c>
      <c r="D149" s="41">
        <v>490.9</v>
      </c>
      <c r="E149" s="41">
        <f t="shared" si="113"/>
        <v>392.72</v>
      </c>
      <c r="F149" s="41">
        <v>89</v>
      </c>
      <c r="G149" s="42" t="s">
        <v>84</v>
      </c>
      <c r="H149" s="43">
        <v>1</v>
      </c>
      <c r="I149" s="44">
        <v>4.25</v>
      </c>
      <c r="J149" s="41">
        <f t="shared" si="114"/>
        <v>313.95</v>
      </c>
      <c r="K149" s="42" t="s">
        <v>85</v>
      </c>
      <c r="L149" s="44">
        <v>64.3</v>
      </c>
      <c r="M149" s="44">
        <v>0</v>
      </c>
      <c r="N149" s="41">
        <v>505.62700000000001</v>
      </c>
      <c r="O149" s="45" t="s">
        <v>86</v>
      </c>
      <c r="P149" s="45" t="s">
        <v>85</v>
      </c>
      <c r="Q149" s="45" t="s">
        <v>87</v>
      </c>
      <c r="R149" s="45" t="s">
        <v>88</v>
      </c>
      <c r="S149" s="46">
        <f t="shared" si="115"/>
        <v>93960.889508717039</v>
      </c>
      <c r="T149" s="46">
        <f t="shared" si="98"/>
        <v>239.25669563230045</v>
      </c>
      <c r="U149" s="47">
        <f t="shared" si="116"/>
        <v>77158.833723377</v>
      </c>
      <c r="V149" s="47">
        <f t="shared" si="99"/>
        <v>16802.055785340039</v>
      </c>
      <c r="W149" s="47">
        <f t="shared" si="117"/>
        <v>49190.95192260691</v>
      </c>
      <c r="X149" s="47">
        <f t="shared" si="100"/>
        <v>44769.937586110129</v>
      </c>
      <c r="Y149" s="48">
        <f t="shared" si="118"/>
        <v>89195.376991217025</v>
      </c>
      <c r="Z149" s="47">
        <f t="shared" si="101"/>
        <v>4765.5125175000139</v>
      </c>
      <c r="AA149" s="48">
        <f t="shared" si="119"/>
        <v>93960.889508717039</v>
      </c>
      <c r="AB149" s="47">
        <f t="shared" si="102"/>
        <v>0</v>
      </c>
      <c r="AC149" s="47">
        <f t="shared" si="120"/>
        <v>66337.505888950182</v>
      </c>
      <c r="AD149" s="47">
        <f t="shared" si="121"/>
        <v>27623.383619766857</v>
      </c>
      <c r="AE149" s="47">
        <f t="shared" si="122"/>
        <v>70.33862196925763</v>
      </c>
      <c r="AF149" s="49">
        <f t="shared" si="123"/>
        <v>0.70601189745863202</v>
      </c>
      <c r="AG149" s="47">
        <f>IF(ISBLANK($D149),"",S149*_xlfn.XLOOKUP(Q149,DATA!$B$24:$B$25,DATA!$C$24:$C$25,"error",0,1)/1000)</f>
        <v>18.881440746776686</v>
      </c>
      <c r="AH149" s="47">
        <f>IF(ISBLANK($D149),"",V149*_xlfn.XLOOKUP(Q149,DATA!$B$24:$B$25,DATA!$C$24:$C$25,"error",0,1)/1000)</f>
        <v>3.3763731100640806</v>
      </c>
      <c r="AI149" s="47">
        <f>IF(ISBLANK($D149),"",X149*_xlfn.XLOOKUP(Q149,DATA!$B$24:$B$25,DATA!$C$24:$C$25,"error",0,1)/1000)</f>
        <v>8.9965189579288314</v>
      </c>
      <c r="AJ149" s="47">
        <f>IF(ISBLANK($D149),"",Z149*_xlfn.XLOOKUP(Q149,DATA!$B$24:$B$25,DATA!$C$24:$C$25,"error",0,1)/1000)</f>
        <v>0.95762974039162774</v>
      </c>
      <c r="AK149" s="47">
        <f>IF(ISBLANK($D149),"",AB149*_xlfn.XLOOKUP(Q149,DATA!$B$24:$B$25,DATA!$C$24:$C$25,"error",0,1)/1000)</f>
        <v>0</v>
      </c>
      <c r="AL149" s="47">
        <f t="shared" si="103"/>
        <v>13.330521808384539</v>
      </c>
      <c r="AM149" s="47">
        <f t="shared" si="104"/>
        <v>5.5509189383921473</v>
      </c>
      <c r="AN149" s="47">
        <f t="shared" si="124"/>
        <v>1.2758964055551745</v>
      </c>
      <c r="AO149" s="47">
        <f t="shared" si="125"/>
        <v>0.22815538139902389</v>
      </c>
      <c r="AP149" s="47">
        <f t="shared" si="126"/>
        <v>0.60793169095901389</v>
      </c>
      <c r="AQ149" s="47">
        <f t="shared" si="127"/>
        <v>6.471096988861913E-2</v>
      </c>
      <c r="AR149" s="47">
        <f t="shared" si="128"/>
        <v>0</v>
      </c>
      <c r="AS149" s="47">
        <f t="shared" si="129"/>
        <v>0.90079804224665694</v>
      </c>
      <c r="AT149" s="47">
        <f t="shared" si="130"/>
        <v>0.37509836330851754</v>
      </c>
      <c r="AU149" s="47">
        <f t="shared" si="131"/>
        <v>6.9391459200609115E-2</v>
      </c>
      <c r="AV149" s="47">
        <f t="shared" si="132"/>
        <v>1.2408558226841986E-2</v>
      </c>
      <c r="AW149" s="47">
        <f t="shared" si="133"/>
        <v>3.3063238477879286E-2</v>
      </c>
      <c r="AX149" s="47">
        <f t="shared" si="134"/>
        <v>3.5193990729240118E-3</v>
      </c>
      <c r="AY149" s="47">
        <f t="shared" si="135"/>
        <v>0</v>
      </c>
      <c r="AZ149" s="47">
        <f t="shared" si="136"/>
        <v>4.899119577764529E-2</v>
      </c>
      <c r="BA149" s="47">
        <f t="shared" si="137"/>
        <v>2.0400263422963825E-2</v>
      </c>
      <c r="BB149" s="23">
        <f>IF(V149&gt;0,J149*DATA!$C$4,0)</f>
        <v>20406.75</v>
      </c>
      <c r="BC149" s="23">
        <f>IF(X149&gt;0,N149*_xlfn.XLOOKUP(Budapest!O149,DATA!$B$5:$B$6,DATA!$C$5:$C$6,"error",0,1),0)</f>
        <v>24270.096000000001</v>
      </c>
      <c r="BD149" s="23">
        <f>IF(Z149&gt;0,(L149-M149)*DATA!$C$7,"0,00 ")</f>
        <v>9645</v>
      </c>
      <c r="BE149" s="23">
        <f>IF(G149="basement",D149*DATA!$C$8,IF(G149="ground",0,"error"))</f>
        <v>0</v>
      </c>
      <c r="BF149" s="23">
        <f t="shared" si="138"/>
        <v>54321.846000000005</v>
      </c>
      <c r="BG149" s="23">
        <v>1.48</v>
      </c>
      <c r="BH149" s="23">
        <v>2.85</v>
      </c>
      <c r="BI149" s="23">
        <f t="shared" si="139"/>
        <v>0.56999999999999995</v>
      </c>
      <c r="BJ149" s="23">
        <v>2.33</v>
      </c>
      <c r="BK149" s="23">
        <f t="shared" si="140"/>
        <v>0.21630769230769231</v>
      </c>
      <c r="BL149" s="23">
        <f t="shared" si="141"/>
        <v>0.23928112965340181</v>
      </c>
      <c r="BM149" s="5">
        <v>1.1000000000000001</v>
      </c>
      <c r="BN149" s="5">
        <f t="shared" si="142"/>
        <v>0.56999999999999995</v>
      </c>
      <c r="BO149" s="50"/>
      <c r="BP149" s="48">
        <f t="shared" si="105"/>
        <v>2086.3249999999998</v>
      </c>
      <c r="BQ149" s="51">
        <f t="shared" si="106"/>
        <v>1</v>
      </c>
      <c r="BR149" s="47">
        <f t="shared" si="143"/>
        <v>667.62399999999991</v>
      </c>
      <c r="BS149" s="46">
        <f t="shared" si="107"/>
        <v>4.25</v>
      </c>
      <c r="BT149" s="46">
        <f t="shared" si="144"/>
        <v>1585.607</v>
      </c>
      <c r="BU149" s="46">
        <f t="shared" si="108"/>
        <v>81.534961392500023</v>
      </c>
      <c r="BV149" s="46">
        <f t="shared" si="109"/>
        <v>66.954906042499999</v>
      </c>
      <c r="BW149" s="46">
        <f t="shared" si="110"/>
        <v>42.685657690564824</v>
      </c>
      <c r="BX149" s="46">
        <f t="shared" si="111"/>
        <v>77.39966764250002</v>
      </c>
      <c r="BY149" s="46">
        <f t="shared" si="112"/>
        <v>81.534961392500023</v>
      </c>
      <c r="BZ149" s="46">
        <f t="shared" si="97"/>
        <v>93960.889508717039</v>
      </c>
      <c r="CA149" s="46">
        <f t="shared" si="97"/>
        <v>77158.833723377</v>
      </c>
      <c r="CB149" s="46">
        <f t="shared" si="97"/>
        <v>49190.95192260691</v>
      </c>
      <c r="CC149" s="46">
        <f t="shared" si="97"/>
        <v>89195.376991217025</v>
      </c>
      <c r="CD149" s="46">
        <f t="shared" si="97"/>
        <v>93960.889508717039</v>
      </c>
    </row>
    <row r="150" spans="1:82" s="54" customFormat="1" ht="15" customHeight="1" x14ac:dyDescent="0.35">
      <c r="A150" s="39">
        <v>147</v>
      </c>
      <c r="B150" s="40" t="s">
        <v>82</v>
      </c>
      <c r="C150" s="40" t="s">
        <v>238</v>
      </c>
      <c r="D150" s="41">
        <v>64.7</v>
      </c>
      <c r="E150" s="41">
        <f t="shared" si="113"/>
        <v>51.760000000000005</v>
      </c>
      <c r="F150" s="41">
        <v>36.200000000000003</v>
      </c>
      <c r="G150" s="42" t="s">
        <v>90</v>
      </c>
      <c r="H150" s="43">
        <v>1</v>
      </c>
      <c r="I150" s="44">
        <v>4.25</v>
      </c>
      <c r="J150" s="41">
        <f t="shared" si="114"/>
        <v>126.25000000000003</v>
      </c>
      <c r="K150" s="42" t="s">
        <v>85</v>
      </c>
      <c r="L150" s="44">
        <v>27.6</v>
      </c>
      <c r="M150" s="44">
        <v>6.9</v>
      </c>
      <c r="N150" s="41">
        <v>66.641000000000005</v>
      </c>
      <c r="O150" s="45" t="s">
        <v>86</v>
      </c>
      <c r="P150" s="45" t="s">
        <v>85</v>
      </c>
      <c r="Q150" s="45" t="s">
        <v>87</v>
      </c>
      <c r="R150" s="45" t="s">
        <v>88</v>
      </c>
      <c r="S150" s="46">
        <f t="shared" si="115"/>
        <v>19873.294930951008</v>
      </c>
      <c r="T150" s="46">
        <f t="shared" si="98"/>
        <v>383.95082942331925</v>
      </c>
      <c r="U150" s="47">
        <f t="shared" si="116"/>
        <v>13116.615386758698</v>
      </c>
      <c r="V150" s="47">
        <f t="shared" si="99"/>
        <v>6756.6795441923095</v>
      </c>
      <c r="W150" s="47">
        <f t="shared" si="117"/>
        <v>13972.673700921827</v>
      </c>
      <c r="X150" s="47">
        <f t="shared" si="100"/>
        <v>5900.6212300291809</v>
      </c>
      <c r="Y150" s="48">
        <f t="shared" si="118"/>
        <v>18339.140823451005</v>
      </c>
      <c r="Z150" s="47">
        <f t="shared" si="101"/>
        <v>1534.1541075000023</v>
      </c>
      <c r="AA150" s="48">
        <f t="shared" si="119"/>
        <v>19276.042775016223</v>
      </c>
      <c r="AB150" s="47">
        <f t="shared" si="102"/>
        <v>597.25215593478424</v>
      </c>
      <c r="AC150" s="47">
        <f t="shared" si="120"/>
        <v>14788.707037656277</v>
      </c>
      <c r="AD150" s="47">
        <f t="shared" si="121"/>
        <v>5084.5878932947307</v>
      </c>
      <c r="AE150" s="47">
        <f t="shared" si="122"/>
        <v>98.233923749898182</v>
      </c>
      <c r="AF150" s="49">
        <f t="shared" si="123"/>
        <v>0.74414972902274457</v>
      </c>
      <c r="AG150" s="47">
        <f>IF(ISBLANK($D150),"",S150*_xlfn.XLOOKUP(Q150,DATA!$B$24:$B$25,DATA!$C$24:$C$25,"error",0,1)/1000)</f>
        <v>3.9935386163746047</v>
      </c>
      <c r="AH150" s="47">
        <f>IF(ISBLANK($D150),"",V150*_xlfn.XLOOKUP(Q150,DATA!$B$24:$B$25,DATA!$C$24:$C$25,"error",0,1)/1000)</f>
        <v>1.3577547544054447</v>
      </c>
      <c r="AI150" s="47">
        <f>IF(ISBLANK($D150),"",X150*_xlfn.XLOOKUP(Q150,DATA!$B$24:$B$25,DATA!$C$24:$C$25,"error",0,1)/1000)</f>
        <v>1.1857298361743638</v>
      </c>
      <c r="AJ150" s="47">
        <f>IF(ISBLANK($D150),"",Z150*_xlfn.XLOOKUP(Q150,DATA!$B$24:$B$25,DATA!$C$24:$C$25,"error",0,1)/1000)</f>
        <v>0.30828826790212543</v>
      </c>
      <c r="AK150" s="47">
        <f>IF(ISBLANK($D150),"",AB150*_xlfn.XLOOKUP(Q150,DATA!$B$24:$B$25,DATA!$C$24:$C$25,"error",0,1)/1000)</f>
        <v>0.12001782073509489</v>
      </c>
      <c r="AL150" s="47">
        <f t="shared" si="103"/>
        <v>2.9717906792170288</v>
      </c>
      <c r="AM150" s="47">
        <f t="shared" si="104"/>
        <v>1.0217479371575759</v>
      </c>
      <c r="AN150" s="47">
        <f t="shared" si="124"/>
        <v>0.26985978635915192</v>
      </c>
      <c r="AO150" s="47">
        <f t="shared" si="125"/>
        <v>9.1749058453979002E-2</v>
      </c>
      <c r="AP150" s="47">
        <f t="shared" si="126"/>
        <v>8.0124629058969637E-2</v>
      </c>
      <c r="AQ150" s="47">
        <f t="shared" si="127"/>
        <v>2.0832302903490113E-2</v>
      </c>
      <c r="AR150" s="47">
        <f t="shared" si="128"/>
        <v>8.1100964768599151E-3</v>
      </c>
      <c r="AS150" s="47">
        <f t="shared" si="129"/>
        <v>0.20081608689329866</v>
      </c>
      <c r="AT150" s="47">
        <f t="shared" si="130"/>
        <v>6.9043699465853259E-2</v>
      </c>
      <c r="AU150" s="47">
        <f t="shared" si="131"/>
        <v>1.4676712210720625E-2</v>
      </c>
      <c r="AV150" s="47">
        <f t="shared" si="132"/>
        <v>4.9899043673795112E-3</v>
      </c>
      <c r="AW150" s="47">
        <f t="shared" si="133"/>
        <v>4.3576930729655522E-3</v>
      </c>
      <c r="AX150" s="47">
        <f t="shared" si="134"/>
        <v>1.1329947248760021E-3</v>
      </c>
      <c r="AY150" s="47">
        <f t="shared" si="135"/>
        <v>4.4107924933149456E-4</v>
      </c>
      <c r="AZ150" s="47">
        <f t="shared" si="136"/>
        <v>1.092167141455256E-2</v>
      </c>
      <c r="BA150" s="47">
        <f t="shared" si="137"/>
        <v>3.7550407961680649E-3</v>
      </c>
      <c r="BB150" s="23">
        <f>IF(V150&gt;0,J150*DATA!$C$4,0)</f>
        <v>8206.2500000000018</v>
      </c>
      <c r="BC150" s="23">
        <f>IF(X150&gt;0,N150*_xlfn.XLOOKUP(Budapest!O150,DATA!$B$5:$B$6,DATA!$C$5:$C$6,"error",0,1),0)</f>
        <v>3198.768</v>
      </c>
      <c r="BD150" s="23">
        <f>IF(Z150&gt;0,(L150-M150)*DATA!$C$7,"0,00 ")</f>
        <v>3105.0000000000005</v>
      </c>
      <c r="BE150" s="23">
        <f>IF(G150="basement",D150*DATA!$C$8,IF(G150="ground",0,"error"))</f>
        <v>2588</v>
      </c>
      <c r="BF150" s="23">
        <f t="shared" si="138"/>
        <v>17098.018000000004</v>
      </c>
      <c r="BG150" s="23">
        <v>1.48</v>
      </c>
      <c r="BH150" s="23">
        <v>2.4125000000000001</v>
      </c>
      <c r="BI150" s="23">
        <f t="shared" si="139"/>
        <v>0.85</v>
      </c>
      <c r="BJ150" s="23">
        <v>2.33</v>
      </c>
      <c r="BK150" s="23">
        <f t="shared" si="140"/>
        <v>0.21630769230769231</v>
      </c>
      <c r="BL150" s="23">
        <f t="shared" si="141"/>
        <v>0.23928112965340181</v>
      </c>
      <c r="BM150" s="5">
        <v>1.1000000000000001</v>
      </c>
      <c r="BN150" s="5">
        <f t="shared" si="142"/>
        <v>0.40124223602484466</v>
      </c>
      <c r="BO150" s="50"/>
      <c r="BP150" s="48">
        <f t="shared" si="105"/>
        <v>274.97500000000002</v>
      </c>
      <c r="BQ150" s="51">
        <f t="shared" si="106"/>
        <v>1</v>
      </c>
      <c r="BR150" s="47">
        <f t="shared" si="143"/>
        <v>87.992000000000004</v>
      </c>
      <c r="BS150" s="46">
        <f t="shared" si="107"/>
        <v>4.25</v>
      </c>
      <c r="BT150" s="46">
        <f t="shared" si="144"/>
        <v>208.98100000000002</v>
      </c>
      <c r="BU150" s="46">
        <f t="shared" si="108"/>
        <v>17.245136177500004</v>
      </c>
      <c r="BV150" s="46">
        <f t="shared" si="109"/>
        <v>11.38199877365385</v>
      </c>
      <c r="BW150" s="46">
        <f t="shared" si="110"/>
        <v>12.124847015725292</v>
      </c>
      <c r="BX150" s="46">
        <f t="shared" si="111"/>
        <v>15.913867427500005</v>
      </c>
      <c r="BY150" s="46">
        <f t="shared" si="112"/>
        <v>16.726868079673917</v>
      </c>
      <c r="BZ150" s="46">
        <f t="shared" si="97"/>
        <v>19873.294930951008</v>
      </c>
      <c r="CA150" s="46">
        <f t="shared" si="97"/>
        <v>13116.615386758698</v>
      </c>
      <c r="CB150" s="46">
        <f t="shared" si="97"/>
        <v>13972.673700921827</v>
      </c>
      <c r="CC150" s="46">
        <f t="shared" si="97"/>
        <v>18339.140823451005</v>
      </c>
      <c r="CD150" s="46">
        <f t="shared" si="97"/>
        <v>19276.042775016223</v>
      </c>
    </row>
    <row r="151" spans="1:82" s="54" customFormat="1" ht="15" customHeight="1" x14ac:dyDescent="0.35">
      <c r="A151" s="39">
        <v>148</v>
      </c>
      <c r="B151" s="40" t="s">
        <v>82</v>
      </c>
      <c r="C151" s="40" t="s">
        <v>239</v>
      </c>
      <c r="D151" s="41">
        <v>606.4</v>
      </c>
      <c r="E151" s="41">
        <f t="shared" si="113"/>
        <v>970.24</v>
      </c>
      <c r="F151" s="41">
        <v>107.8</v>
      </c>
      <c r="G151" s="42" t="s">
        <v>90</v>
      </c>
      <c r="H151" s="43">
        <v>2</v>
      </c>
      <c r="I151" s="44">
        <v>8.5</v>
      </c>
      <c r="J151" s="41">
        <f t="shared" si="114"/>
        <v>751.4</v>
      </c>
      <c r="K151" s="42" t="s">
        <v>85</v>
      </c>
      <c r="L151" s="44">
        <v>164.9</v>
      </c>
      <c r="M151" s="44">
        <v>131.9</v>
      </c>
      <c r="N151" s="41">
        <v>624.59199999999998</v>
      </c>
      <c r="O151" s="45" t="s">
        <v>86</v>
      </c>
      <c r="P151" s="45" t="s">
        <v>85</v>
      </c>
      <c r="Q151" s="45" t="s">
        <v>87</v>
      </c>
      <c r="R151" s="45" t="s">
        <v>88</v>
      </c>
      <c r="S151" s="46">
        <f t="shared" si="115"/>
        <v>156320.86269587203</v>
      </c>
      <c r="T151" s="46">
        <f t="shared" si="98"/>
        <v>161.11566488278368</v>
      </c>
      <c r="U151" s="47">
        <f t="shared" si="116"/>
        <v>116107.24677899202</v>
      </c>
      <c r="V151" s="47">
        <f t="shared" si="99"/>
        <v>40213.615916880008</v>
      </c>
      <c r="W151" s="47">
        <f t="shared" si="117"/>
        <v>101017.35861720597</v>
      </c>
      <c r="X151" s="47">
        <f t="shared" si="100"/>
        <v>55303.504078666054</v>
      </c>
      <c r="Y151" s="48">
        <f t="shared" si="118"/>
        <v>153875.10977087199</v>
      </c>
      <c r="Z151" s="47">
        <f t="shared" si="101"/>
        <v>2445.7529250000371</v>
      </c>
      <c r="AA151" s="48">
        <f t="shared" si="119"/>
        <v>150723.12378769807</v>
      </c>
      <c r="AB151" s="47">
        <f t="shared" si="102"/>
        <v>5597.738908173953</v>
      </c>
      <c r="AC151" s="47">
        <f t="shared" si="120"/>
        <v>103560.61182872005</v>
      </c>
      <c r="AD151" s="47">
        <f t="shared" si="121"/>
        <v>52760.250867151975</v>
      </c>
      <c r="AE151" s="47">
        <f t="shared" si="122"/>
        <v>54.378556714990083</v>
      </c>
      <c r="AF151" s="49">
        <f t="shared" si="123"/>
        <v>0.66248746355885346</v>
      </c>
      <c r="AG151" s="47">
        <f>IF(ISBLANK($D151),"",S151*_xlfn.XLOOKUP(Q151,DATA!$B$24:$B$25,DATA!$C$24:$C$25,"error",0,1)/1000)</f>
        <v>31.412677358735483</v>
      </c>
      <c r="AH151" s="47">
        <f>IF(ISBLANK($D151),"",V151*_xlfn.XLOOKUP(Q151,DATA!$B$24:$B$25,DATA!$C$24:$C$25,"error",0,1)/1000)</f>
        <v>8.0809261184970378</v>
      </c>
      <c r="AI151" s="47">
        <f>IF(ISBLANK($D151),"",X151*_xlfn.XLOOKUP(Q151,DATA!$B$24:$B$25,DATA!$C$24:$C$25,"error",0,1)/1000)</f>
        <v>11.113239144607943</v>
      </c>
      <c r="AJ151" s="47">
        <f>IF(ISBLANK($D151),"",Z151*_xlfn.XLOOKUP(Q151,DATA!$B$24:$B$25,DATA!$C$24:$C$25,"error",0,1)/1000)</f>
        <v>0.49147405027875746</v>
      </c>
      <c r="AK151" s="47">
        <f>IF(ISBLANK($D151),"",AB151*_xlfn.XLOOKUP(Q151,DATA!$B$24:$B$25,DATA!$C$24:$C$25,"error",0,1)/1000)</f>
        <v>1.124865633597556</v>
      </c>
      <c r="AL151" s="47">
        <f t="shared" si="103"/>
        <v>20.810504946981293</v>
      </c>
      <c r="AM151" s="47">
        <f t="shared" si="104"/>
        <v>10.602172411754189</v>
      </c>
      <c r="AN151" s="47">
        <f t="shared" si="124"/>
        <v>2.1226834683003251</v>
      </c>
      <c r="AO151" s="47">
        <f t="shared" si="125"/>
        <v>0.54606132690946385</v>
      </c>
      <c r="AP151" s="47">
        <f t="shared" si="126"/>
        <v>0.75096715705346473</v>
      </c>
      <c r="AQ151" s="47">
        <f t="shared" si="127"/>
        <v>3.3210917672231069E-2</v>
      </c>
      <c r="AR151" s="47">
        <f t="shared" si="128"/>
        <v>7.6011785217432362E-2</v>
      </c>
      <c r="AS151" s="47">
        <f t="shared" si="129"/>
        <v>1.4062511868525922</v>
      </c>
      <c r="AT151" s="47">
        <f t="shared" si="130"/>
        <v>0.71643228144773285</v>
      </c>
      <c r="AU151" s="47">
        <f t="shared" si="131"/>
        <v>0.11544519025608291</v>
      </c>
      <c r="AV151" s="47">
        <f t="shared" si="132"/>
        <v>2.969832983484328E-2</v>
      </c>
      <c r="AW151" s="47">
        <f t="shared" si="133"/>
        <v>4.0842427812153165E-2</v>
      </c>
      <c r="AX151" s="47">
        <f t="shared" si="134"/>
        <v>1.8062234744400281E-3</v>
      </c>
      <c r="AY151" s="47">
        <f t="shared" si="135"/>
        <v>4.134010151385154E-3</v>
      </c>
      <c r="AZ151" s="47">
        <f t="shared" si="136"/>
        <v>7.6480991272821625E-2</v>
      </c>
      <c r="BA151" s="47">
        <f t="shared" si="137"/>
        <v>3.8964198983261283E-2</v>
      </c>
      <c r="BB151" s="23">
        <f>IF(V151&gt;0,J151*DATA!$C$4,0)</f>
        <v>48841</v>
      </c>
      <c r="BC151" s="23">
        <f>IF(X151&gt;0,N151*_xlfn.XLOOKUP(Budapest!O151,DATA!$B$5:$B$6,DATA!$C$5:$C$6,"error",0,1),0)</f>
        <v>29980.415999999997</v>
      </c>
      <c r="BD151" s="23">
        <f>IF(Z151&gt;0,(L151-M151)*DATA!$C$7,"0,00 ")</f>
        <v>4950</v>
      </c>
      <c r="BE151" s="23">
        <f>IF(G151="basement",D151*DATA!$C$8,IF(G151="ground",0,"error"))</f>
        <v>24256</v>
      </c>
      <c r="BF151" s="23">
        <f t="shared" si="138"/>
        <v>108027.416</v>
      </c>
      <c r="BG151" s="23">
        <v>1.48</v>
      </c>
      <c r="BH151" s="23">
        <v>1.4502122498483931</v>
      </c>
      <c r="BI151" s="23">
        <f t="shared" si="139"/>
        <v>0.85</v>
      </c>
      <c r="BJ151" s="23">
        <v>2.33</v>
      </c>
      <c r="BK151" s="23">
        <f t="shared" si="140"/>
        <v>0.21630769230769231</v>
      </c>
      <c r="BL151" s="23">
        <f t="shared" si="141"/>
        <v>0.23928112965340181</v>
      </c>
      <c r="BM151" s="5">
        <v>1.1000000000000001</v>
      </c>
      <c r="BN151" s="5">
        <f t="shared" si="142"/>
        <v>0.40124223602484466</v>
      </c>
      <c r="BO151" s="50"/>
      <c r="BP151" s="48">
        <f t="shared" si="105"/>
        <v>5154.3999999999996</v>
      </c>
      <c r="BQ151" s="51">
        <f t="shared" si="106"/>
        <v>2</v>
      </c>
      <c r="BR151" s="47">
        <f t="shared" si="143"/>
        <v>1649.4079999999999</v>
      </c>
      <c r="BS151" s="46">
        <f t="shared" si="107"/>
        <v>8.5</v>
      </c>
      <c r="BT151" s="46">
        <f t="shared" si="144"/>
        <v>3917.3439999999996</v>
      </c>
      <c r="BU151" s="46">
        <f t="shared" si="108"/>
        <v>135.64809328000001</v>
      </c>
      <c r="BV151" s="46">
        <f t="shared" si="109"/>
        <v>100.75255708</v>
      </c>
      <c r="BW151" s="46">
        <f t="shared" si="110"/>
        <v>87.658242465468561</v>
      </c>
      <c r="BX151" s="46">
        <f t="shared" si="111"/>
        <v>133.52578077999999</v>
      </c>
      <c r="BY151" s="46">
        <f t="shared" si="112"/>
        <v>130.79063154086955</v>
      </c>
      <c r="BZ151" s="46">
        <f t="shared" si="97"/>
        <v>156320.86269587203</v>
      </c>
      <c r="CA151" s="46">
        <f t="shared" si="97"/>
        <v>116107.24677899202</v>
      </c>
      <c r="CB151" s="46">
        <f t="shared" si="97"/>
        <v>101017.35861720597</v>
      </c>
      <c r="CC151" s="46">
        <f t="shared" si="97"/>
        <v>153875.10977087199</v>
      </c>
      <c r="CD151" s="46">
        <f t="shared" si="97"/>
        <v>150723.12378769807</v>
      </c>
    </row>
    <row r="152" spans="1:82" s="54" customFormat="1" ht="15" customHeight="1" x14ac:dyDescent="0.35">
      <c r="A152" s="39">
        <v>149</v>
      </c>
      <c r="B152" s="40" t="s">
        <v>82</v>
      </c>
      <c r="C152" s="40" t="s">
        <v>240</v>
      </c>
      <c r="D152" s="41">
        <v>64.2</v>
      </c>
      <c r="E152" s="41">
        <f t="shared" si="113"/>
        <v>51.360000000000007</v>
      </c>
      <c r="F152" s="41">
        <v>33.4</v>
      </c>
      <c r="G152" s="42" t="s">
        <v>84</v>
      </c>
      <c r="H152" s="43">
        <v>1</v>
      </c>
      <c r="I152" s="44">
        <v>4.25</v>
      </c>
      <c r="J152" s="41">
        <f t="shared" si="114"/>
        <v>116.44999999999999</v>
      </c>
      <c r="K152" s="42" t="s">
        <v>85</v>
      </c>
      <c r="L152" s="44">
        <v>25.5</v>
      </c>
      <c r="M152" s="44">
        <v>0</v>
      </c>
      <c r="N152" s="41">
        <v>66.126000000000005</v>
      </c>
      <c r="O152" s="45" t="s">
        <v>86</v>
      </c>
      <c r="P152" s="45" t="s">
        <v>85</v>
      </c>
      <c r="Q152" s="45" t="s">
        <v>87</v>
      </c>
      <c r="R152" s="45" t="s">
        <v>88</v>
      </c>
      <c r="S152" s="46">
        <f t="shared" si="115"/>
        <v>19076.548892645998</v>
      </c>
      <c r="T152" s="46">
        <f t="shared" si="98"/>
        <v>371.42813264497659</v>
      </c>
      <c r="U152" s="47">
        <f t="shared" si="116"/>
        <v>12844.348235844463</v>
      </c>
      <c r="V152" s="47">
        <f t="shared" si="99"/>
        <v>6232.2006568015349</v>
      </c>
      <c r="W152" s="47">
        <f t="shared" si="117"/>
        <v>13221.527517562952</v>
      </c>
      <c r="X152" s="47">
        <f t="shared" si="100"/>
        <v>5855.0213750830462</v>
      </c>
      <c r="Y152" s="48">
        <f t="shared" si="118"/>
        <v>17186.648905146001</v>
      </c>
      <c r="Z152" s="47">
        <f t="shared" si="101"/>
        <v>1889.8999874999972</v>
      </c>
      <c r="AA152" s="48">
        <f t="shared" si="119"/>
        <v>19076.548892645998</v>
      </c>
      <c r="AB152" s="47">
        <f t="shared" si="102"/>
        <v>0</v>
      </c>
      <c r="AC152" s="47">
        <f t="shared" si="120"/>
        <v>13977.122019384578</v>
      </c>
      <c r="AD152" s="47">
        <f t="shared" si="121"/>
        <v>5099.42687326142</v>
      </c>
      <c r="AE152" s="47">
        <f t="shared" si="122"/>
        <v>99.287906410853182</v>
      </c>
      <c r="AF152" s="49">
        <f t="shared" si="123"/>
        <v>0.73268609002819973</v>
      </c>
      <c r="AG152" s="47">
        <f>IF(ISBLANK($D152),"",S152*_xlfn.XLOOKUP(Q152,DATA!$B$24:$B$25,DATA!$C$24:$C$25,"error",0,1)/1000)</f>
        <v>3.8334324999772136</v>
      </c>
      <c r="AH152" s="47">
        <f>IF(ISBLANK($D152),"",V152*_xlfn.XLOOKUP(Q152,DATA!$B$24:$B$25,DATA!$C$24:$C$25,"error",0,1)/1000)</f>
        <v>1.2523607219842683</v>
      </c>
      <c r="AI152" s="47">
        <f>IF(ISBLANK($D152),"",X152*_xlfn.XLOOKUP(Q152,DATA!$B$24:$B$25,DATA!$C$24:$C$25,"error",0,1)/1000)</f>
        <v>1.1765665453229381</v>
      </c>
      <c r="AJ152" s="47">
        <f>IF(ISBLANK($D152),"",Z152*_xlfn.XLOOKUP(Q152,DATA!$B$24:$B$25,DATA!$C$24:$C$25,"error",0,1)/1000)</f>
        <v>0.37977540248812441</v>
      </c>
      <c r="AK152" s="47">
        <f>IF(ISBLANK($D152),"",AB152*_xlfn.XLOOKUP(Q152,DATA!$B$24:$B$25,DATA!$C$24:$C$25,"error",0,1)/1000)</f>
        <v>0</v>
      </c>
      <c r="AL152" s="47">
        <f t="shared" si="103"/>
        <v>2.808702669795331</v>
      </c>
      <c r="AM152" s="47">
        <f t="shared" si="104"/>
        <v>1.0247298301818826</v>
      </c>
      <c r="AN152" s="47">
        <f t="shared" si="124"/>
        <v>0.2590407592966274</v>
      </c>
      <c r="AO152" s="47">
        <f t="shared" si="125"/>
        <v>8.4627151342303739E-2</v>
      </c>
      <c r="AP152" s="47">
        <f t="shared" si="126"/>
        <v>7.9505427907045526E-2</v>
      </c>
      <c r="AQ152" s="47">
        <f t="shared" si="127"/>
        <v>2.5662981837632669E-2</v>
      </c>
      <c r="AR152" s="47">
        <f t="shared" si="128"/>
        <v>0</v>
      </c>
      <c r="AS152" s="47">
        <f t="shared" si="129"/>
        <v>0.18979556108698192</v>
      </c>
      <c r="AT152" s="47">
        <f t="shared" si="130"/>
        <v>6.9245198209645475E-2</v>
      </c>
      <c r="AU152" s="47">
        <f t="shared" si="131"/>
        <v>1.4088303879346113E-2</v>
      </c>
      <c r="AV152" s="47">
        <f t="shared" si="132"/>
        <v>4.6025692164858899E-3</v>
      </c>
      <c r="AW152" s="47">
        <f t="shared" si="133"/>
        <v>4.3240169286613318E-3</v>
      </c>
      <c r="AX152" s="47">
        <f t="shared" si="134"/>
        <v>1.3957181393399985E-3</v>
      </c>
      <c r="AY152" s="47">
        <f t="shared" si="135"/>
        <v>0</v>
      </c>
      <c r="AZ152" s="47">
        <f t="shared" si="136"/>
        <v>1.0322304284487221E-2</v>
      </c>
      <c r="BA152" s="47">
        <f t="shared" si="137"/>
        <v>3.7659995948588921E-3</v>
      </c>
      <c r="BB152" s="23">
        <f>IF(V152&gt;0,J152*DATA!$C$4,0)</f>
        <v>7569.2499999999991</v>
      </c>
      <c r="BC152" s="23">
        <f>IF(X152&gt;0,N152*_xlfn.XLOOKUP(Budapest!O152,DATA!$B$5:$B$6,DATA!$C$5:$C$6,"error",0,1),0)</f>
        <v>3174.0480000000002</v>
      </c>
      <c r="BD152" s="23">
        <f>IF(Z152&gt;0,(L152-M152)*DATA!$C$7,"0,00 ")</f>
        <v>3825</v>
      </c>
      <c r="BE152" s="23">
        <f>IF(G152="basement",D152*DATA!$C$8,IF(G152="ground",0,"error"))</f>
        <v>0</v>
      </c>
      <c r="BF152" s="23">
        <f t="shared" si="138"/>
        <v>14568.297999999999</v>
      </c>
      <c r="BG152" s="23">
        <v>1.48</v>
      </c>
      <c r="BH152" s="23">
        <v>2.85</v>
      </c>
      <c r="BI152" s="23">
        <f t="shared" si="139"/>
        <v>0.56999999999999995</v>
      </c>
      <c r="BJ152" s="23">
        <v>2.33</v>
      </c>
      <c r="BK152" s="23">
        <f t="shared" si="140"/>
        <v>0.21630769230769231</v>
      </c>
      <c r="BL152" s="23">
        <f t="shared" si="141"/>
        <v>0.23928112965340181</v>
      </c>
      <c r="BM152" s="5">
        <v>1.1000000000000001</v>
      </c>
      <c r="BN152" s="5">
        <f t="shared" si="142"/>
        <v>0.56999999999999995</v>
      </c>
      <c r="BO152" s="50"/>
      <c r="BP152" s="48">
        <f t="shared" si="105"/>
        <v>272.85000000000002</v>
      </c>
      <c r="BQ152" s="51">
        <f t="shared" si="106"/>
        <v>1</v>
      </c>
      <c r="BR152" s="47">
        <f t="shared" si="143"/>
        <v>87.312000000000012</v>
      </c>
      <c r="BS152" s="46">
        <f t="shared" si="107"/>
        <v>4.25</v>
      </c>
      <c r="BT152" s="46">
        <f t="shared" si="144"/>
        <v>207.36600000000001</v>
      </c>
      <c r="BU152" s="46">
        <f t="shared" si="108"/>
        <v>16.553756414999999</v>
      </c>
      <c r="BV152" s="46">
        <f t="shared" si="109"/>
        <v>11.145737795769232</v>
      </c>
      <c r="BW152" s="46">
        <f t="shared" si="110"/>
        <v>11.473036721245185</v>
      </c>
      <c r="BX152" s="46">
        <f t="shared" si="111"/>
        <v>14.913787664999999</v>
      </c>
      <c r="BY152" s="46">
        <f t="shared" si="112"/>
        <v>16.553756414999999</v>
      </c>
      <c r="BZ152" s="46">
        <f t="shared" si="97"/>
        <v>19076.548892645998</v>
      </c>
      <c r="CA152" s="46">
        <f t="shared" si="97"/>
        <v>12844.348235844463</v>
      </c>
      <c r="CB152" s="46">
        <f t="shared" si="97"/>
        <v>13221.527517562952</v>
      </c>
      <c r="CC152" s="46">
        <f t="shared" si="97"/>
        <v>17186.648905146001</v>
      </c>
      <c r="CD152" s="46">
        <f t="shared" si="97"/>
        <v>19076.548892645998</v>
      </c>
    </row>
    <row r="153" spans="1:82" s="54" customFormat="1" ht="15" customHeight="1" x14ac:dyDescent="0.35">
      <c r="A153" s="39">
        <v>150</v>
      </c>
      <c r="B153" s="40" t="s">
        <v>82</v>
      </c>
      <c r="C153" s="40" t="s">
        <v>241</v>
      </c>
      <c r="D153" s="41">
        <v>3416</v>
      </c>
      <c r="E153" s="41">
        <f t="shared" si="113"/>
        <v>16396.800000000003</v>
      </c>
      <c r="F153" s="41">
        <v>333.6</v>
      </c>
      <c r="G153" s="42" t="s">
        <v>90</v>
      </c>
      <c r="H153" s="43">
        <v>6</v>
      </c>
      <c r="I153" s="44">
        <v>20.8</v>
      </c>
      <c r="J153" s="41">
        <f t="shared" si="114"/>
        <v>5553.6800000000012</v>
      </c>
      <c r="K153" s="42" t="s">
        <v>85</v>
      </c>
      <c r="L153" s="44">
        <v>1385.2</v>
      </c>
      <c r="M153" s="44">
        <v>421.9</v>
      </c>
      <c r="N153" s="41">
        <v>3518.48</v>
      </c>
      <c r="O153" s="45" t="s">
        <v>86</v>
      </c>
      <c r="P153" s="45" t="s">
        <v>85</v>
      </c>
      <c r="Q153" s="45" t="s">
        <v>87</v>
      </c>
      <c r="R153" s="45" t="s">
        <v>88</v>
      </c>
      <c r="S153" s="46">
        <f t="shared" si="115"/>
        <v>1280699.9540410603</v>
      </c>
      <c r="T153" s="46">
        <f t="shared" si="98"/>
        <v>78.106700944151299</v>
      </c>
      <c r="U153" s="47">
        <f t="shared" si="116"/>
        <v>983476.69819163508</v>
      </c>
      <c r="V153" s="47">
        <f t="shared" si="99"/>
        <v>297223.25584942522</v>
      </c>
      <c r="W153" s="47">
        <f t="shared" si="117"/>
        <v>969161.74504910246</v>
      </c>
      <c r="X153" s="47">
        <f t="shared" si="100"/>
        <v>311538.20899195783</v>
      </c>
      <c r="Y153" s="48">
        <f t="shared" si="118"/>
        <v>1209306.2027485603</v>
      </c>
      <c r="Z153" s="47">
        <f t="shared" si="101"/>
        <v>71393.751292499946</v>
      </c>
      <c r="AA153" s="48">
        <f t="shared" si="119"/>
        <v>1249166.5171836687</v>
      </c>
      <c r="AB153" s="47">
        <f t="shared" si="102"/>
        <v>31533.436857391614</v>
      </c>
      <c r="AC153" s="47">
        <f t="shared" si="120"/>
        <v>711688.6529912746</v>
      </c>
      <c r="AD153" s="47">
        <f t="shared" si="121"/>
        <v>569011.30104978569</v>
      </c>
      <c r="AE153" s="47">
        <f t="shared" si="122"/>
        <v>34.702582275186963</v>
      </c>
      <c r="AF153" s="49">
        <f t="shared" si="123"/>
        <v>0.55570288008963042</v>
      </c>
      <c r="AG153" s="47">
        <f>IF(ISBLANK($D153),"",S153*_xlfn.XLOOKUP(Q153,DATA!$B$24:$B$25,DATA!$C$24:$C$25,"error",0,1)/1000)</f>
        <v>257.35665576455102</v>
      </c>
      <c r="AH153" s="47">
        <f>IF(ISBLANK($D153),"",V153*_xlfn.XLOOKUP(Q153,DATA!$B$24:$B$25,DATA!$C$24:$C$25,"error",0,1)/1000)</f>
        <v>59.727013262941995</v>
      </c>
      <c r="AI153" s="47">
        <f>IF(ISBLANK($D153),"",X153*_xlfn.XLOOKUP(Q153,DATA!$B$24:$B$25,DATA!$C$24:$C$25,"error",0,1)/1000)</f>
        <v>62.603603096933917</v>
      </c>
      <c r="AJ153" s="47">
        <f>IF(ISBLANK($D153),"",Z153*_xlfn.XLOOKUP(Q153,DATA!$B$24:$B$25,DATA!$C$24:$C$25,"error",0,1)/1000)</f>
        <v>14.346574322227863</v>
      </c>
      <c r="AK153" s="47">
        <f>IF(ISBLANK($D153),"",AB153*_xlfn.XLOOKUP(Q153,DATA!$B$24:$B$25,DATA!$C$24:$C$25,"error",0,1)/1000)</f>
        <v>6.3366441364928443</v>
      </c>
      <c r="AL153" s="47">
        <f t="shared" si="103"/>
        <v>143.01383481859662</v>
      </c>
      <c r="AM153" s="47">
        <f t="shared" si="104"/>
        <v>114.3428209459544</v>
      </c>
      <c r="AN153" s="47">
        <f t="shared" si="124"/>
        <v>17.390644942799003</v>
      </c>
      <c r="AO153" s="47">
        <f t="shared" si="125"/>
        <v>4.0359992946906456</v>
      </c>
      <c r="AP153" s="47">
        <f t="shared" si="126"/>
        <v>4.230382269944978</v>
      </c>
      <c r="AQ153" s="47">
        <f t="shared" si="127"/>
        <v>0.96945687859574792</v>
      </c>
      <c r="AR153" s="47">
        <f t="shared" si="128"/>
        <v>0.42819303809820197</v>
      </c>
      <c r="AS153" s="47">
        <f t="shared" si="129"/>
        <v>9.6640314813295731</v>
      </c>
      <c r="AT153" s="47">
        <f t="shared" si="130"/>
        <v>7.7266134614694302</v>
      </c>
      <c r="AU153" s="47">
        <f t="shared" si="131"/>
        <v>0.94581521177295258</v>
      </c>
      <c r="AV153" s="47">
        <f t="shared" si="132"/>
        <v>0.21950362049131275</v>
      </c>
      <c r="AW153" s="47">
        <f t="shared" si="133"/>
        <v>0.2300754178864037</v>
      </c>
      <c r="AX153" s="47">
        <f t="shared" si="134"/>
        <v>5.2725305240243985E-2</v>
      </c>
      <c r="AY153" s="47">
        <f t="shared" si="135"/>
        <v>2.3287893596853109E-2</v>
      </c>
      <c r="AZ153" s="47">
        <f t="shared" si="136"/>
        <v>0.52559223721481352</v>
      </c>
      <c r="BA153" s="47">
        <f t="shared" si="137"/>
        <v>0.42022297455813906</v>
      </c>
      <c r="BB153" s="23">
        <f>IF(V153&gt;0,J153*DATA!$C$4,0)</f>
        <v>360989.20000000007</v>
      </c>
      <c r="BC153" s="23">
        <f>IF(X153&gt;0,N153*_xlfn.XLOOKUP(Budapest!O153,DATA!$B$5:$B$6,DATA!$C$5:$C$6,"error",0,1),0)</f>
        <v>168887.04000000001</v>
      </c>
      <c r="BD153" s="23">
        <f>IF(Z153&gt;0,(L153-M153)*DATA!$C$7,"0,00 ")</f>
        <v>144495</v>
      </c>
      <c r="BE153" s="23">
        <f>IF(G153="basement",D153*DATA!$C$8,IF(G153="ground",0,"error"))</f>
        <v>136640</v>
      </c>
      <c r="BF153" s="23">
        <f t="shared" si="138"/>
        <v>811011.24000000011</v>
      </c>
      <c r="BG153" s="23">
        <v>1.48</v>
      </c>
      <c r="BH153" s="23">
        <v>2.3169903263066707</v>
      </c>
      <c r="BI153" s="23">
        <f t="shared" si="139"/>
        <v>0.85</v>
      </c>
      <c r="BJ153" s="23">
        <v>2.33</v>
      </c>
      <c r="BK153" s="23">
        <f t="shared" si="140"/>
        <v>0.21630769230769231</v>
      </c>
      <c r="BL153" s="23">
        <f t="shared" si="141"/>
        <v>0.23928112965340181</v>
      </c>
      <c r="BM153" s="5">
        <v>1.1000000000000001</v>
      </c>
      <c r="BN153" s="5">
        <f t="shared" si="142"/>
        <v>0.40124223602484466</v>
      </c>
      <c r="BO153" s="50"/>
      <c r="BP153" s="48">
        <f t="shared" si="105"/>
        <v>71052.800000000003</v>
      </c>
      <c r="BQ153" s="51">
        <f t="shared" si="106"/>
        <v>6</v>
      </c>
      <c r="BR153" s="47">
        <f t="shared" si="143"/>
        <v>22736.896000000001</v>
      </c>
      <c r="BS153" s="46">
        <f t="shared" si="107"/>
        <v>20.8</v>
      </c>
      <c r="BT153" s="46">
        <f t="shared" si="144"/>
        <v>56842.240000000005</v>
      </c>
      <c r="BU153" s="46">
        <f t="shared" si="108"/>
        <v>1111.3328306500002</v>
      </c>
      <c r="BV153" s="46">
        <f t="shared" si="109"/>
        <v>853.41608659461554</v>
      </c>
      <c r="BW153" s="46">
        <f t="shared" si="110"/>
        <v>840.99422513806178</v>
      </c>
      <c r="BX153" s="46">
        <f t="shared" si="111"/>
        <v>1049.3805994000002</v>
      </c>
      <c r="BY153" s="46">
        <f t="shared" si="112"/>
        <v>1083.9695567369565</v>
      </c>
      <c r="BZ153" s="46">
        <f t="shared" si="97"/>
        <v>1280699.9540410603</v>
      </c>
      <c r="CA153" s="46">
        <f t="shared" si="97"/>
        <v>983476.69819163508</v>
      </c>
      <c r="CB153" s="46">
        <f t="shared" si="97"/>
        <v>969161.74504910246</v>
      </c>
      <c r="CC153" s="46">
        <f t="shared" si="97"/>
        <v>1209306.2027485603</v>
      </c>
      <c r="CD153" s="46">
        <f t="shared" si="97"/>
        <v>1249166.5171836687</v>
      </c>
    </row>
    <row r="154" spans="1:82" s="54" customFormat="1" ht="15" customHeight="1" x14ac:dyDescent="0.35">
      <c r="A154" s="39">
        <v>151</v>
      </c>
      <c r="B154" s="40" t="s">
        <v>82</v>
      </c>
      <c r="C154" s="40" t="s">
        <v>242</v>
      </c>
      <c r="D154" s="41">
        <v>280.5</v>
      </c>
      <c r="E154" s="41">
        <f t="shared" si="113"/>
        <v>224.4</v>
      </c>
      <c r="F154" s="41">
        <v>90.6</v>
      </c>
      <c r="G154" s="42" t="s">
        <v>90</v>
      </c>
      <c r="H154" s="43">
        <v>1</v>
      </c>
      <c r="I154" s="44">
        <v>4.25</v>
      </c>
      <c r="J154" s="41">
        <f t="shared" si="114"/>
        <v>331.15</v>
      </c>
      <c r="K154" s="42" t="s">
        <v>85</v>
      </c>
      <c r="L154" s="44">
        <v>53.9</v>
      </c>
      <c r="M154" s="44">
        <v>0</v>
      </c>
      <c r="N154" s="41">
        <v>288.91500000000002</v>
      </c>
      <c r="O154" s="45" t="s">
        <v>86</v>
      </c>
      <c r="P154" s="45" t="s">
        <v>85</v>
      </c>
      <c r="Q154" s="45" t="s">
        <v>87</v>
      </c>
      <c r="R154" s="45" t="s">
        <v>88</v>
      </c>
      <c r="S154" s="46">
        <f t="shared" si="115"/>
        <v>66887.997700965003</v>
      </c>
      <c r="T154" s="46">
        <f t="shared" si="98"/>
        <v>298.07485606490644</v>
      </c>
      <c r="U154" s="47">
        <f t="shared" si="116"/>
        <v>49165.427950000398</v>
      </c>
      <c r="V154" s="47">
        <f t="shared" si="99"/>
        <v>17722.569750964605</v>
      </c>
      <c r="W154" s="47">
        <f t="shared" si="117"/>
        <v>41306.479076186268</v>
      </c>
      <c r="X154" s="47">
        <f t="shared" si="100"/>
        <v>25581.518624778735</v>
      </c>
      <c r="Y154" s="48">
        <f t="shared" si="118"/>
        <v>62893.267923465013</v>
      </c>
      <c r="Z154" s="47">
        <f t="shared" si="101"/>
        <v>3994.7297774999897</v>
      </c>
      <c r="AA154" s="48">
        <f t="shared" si="119"/>
        <v>64298.674211943275</v>
      </c>
      <c r="AB154" s="47">
        <f t="shared" si="102"/>
        <v>2589.3234890217282</v>
      </c>
      <c r="AC154" s="47">
        <f t="shared" si="120"/>
        <v>49888.141642265058</v>
      </c>
      <c r="AD154" s="47">
        <f t="shared" si="121"/>
        <v>16999.856058699945</v>
      </c>
      <c r="AE154" s="47">
        <f t="shared" si="122"/>
        <v>75.756934307932013</v>
      </c>
      <c r="AF154" s="49">
        <f t="shared" si="123"/>
        <v>0.7458459418279958</v>
      </c>
      <c r="AG154" s="47">
        <f>IF(ISBLANK($D154),"",S154*_xlfn.XLOOKUP(Q154,DATA!$B$24:$B$25,DATA!$C$24:$C$25,"error",0,1)/1000)</f>
        <v>13.441143138008917</v>
      </c>
      <c r="AH154" s="47">
        <f>IF(ISBLANK($D154),"",V154*_xlfn.XLOOKUP(Q154,DATA!$B$24:$B$25,DATA!$C$24:$C$25,"error",0,1)/1000)</f>
        <v>3.5613503914563371</v>
      </c>
      <c r="AI154" s="47">
        <f>IF(ISBLANK($D154),"",X154*_xlfn.XLOOKUP(Q154,DATA!$B$24:$B$25,DATA!$C$24:$C$25,"error",0,1)/1000)</f>
        <v>5.1406061676492865</v>
      </c>
      <c r="AJ154" s="47">
        <f>IF(ISBLANK($D154),"",Z154*_xlfn.XLOOKUP(Q154,DATA!$B$24:$B$25,DATA!$C$24:$C$25,"error",0,1)/1000)</f>
        <v>0.8027409487886229</v>
      </c>
      <c r="AK154" s="47">
        <f>IF(ISBLANK($D154),"",AB154*_xlfn.XLOOKUP(Q154,DATA!$B$24:$B$25,DATA!$C$24:$C$25,"error",0,1)/1000)</f>
        <v>0.52032455511891629</v>
      </c>
      <c r="AL154" s="47">
        <f t="shared" si="103"/>
        <v>10.025022063013163</v>
      </c>
      <c r="AM154" s="47">
        <f t="shared" si="104"/>
        <v>3.416121074995754</v>
      </c>
      <c r="AN154" s="47">
        <f t="shared" si="124"/>
        <v>0.90827317927345252</v>
      </c>
      <c r="AO154" s="47">
        <f t="shared" si="125"/>
        <v>0.24065505510522869</v>
      </c>
      <c r="AP154" s="47">
        <f t="shared" si="126"/>
        <v>0.34737184622938128</v>
      </c>
      <c r="AQ154" s="47">
        <f t="shared" si="127"/>
        <v>5.4244498864643123E-2</v>
      </c>
      <c r="AR154" s="47">
        <f t="shared" si="128"/>
        <v>3.5160464633063222E-2</v>
      </c>
      <c r="AS154" s="47">
        <f t="shared" si="129"/>
        <v>0.67743186483231621</v>
      </c>
      <c r="AT154" s="47">
        <f t="shared" si="130"/>
        <v>0.23084131444113631</v>
      </c>
      <c r="AU154" s="47">
        <f t="shared" si="131"/>
        <v>4.9397741844986971E-2</v>
      </c>
      <c r="AV154" s="47">
        <f t="shared" si="132"/>
        <v>1.3088370940655236E-2</v>
      </c>
      <c r="AW154" s="47">
        <f t="shared" si="133"/>
        <v>1.8892316954665173E-2</v>
      </c>
      <c r="AX154" s="47">
        <f t="shared" si="134"/>
        <v>2.9501650082519935E-3</v>
      </c>
      <c r="AY154" s="47">
        <f t="shared" si="135"/>
        <v>1.9122523869781044E-3</v>
      </c>
      <c r="AZ154" s="47">
        <f t="shared" si="136"/>
        <v>3.6843105290550501E-2</v>
      </c>
      <c r="BA154" s="47">
        <f t="shared" si="137"/>
        <v>1.255463655443647E-2</v>
      </c>
      <c r="BB154" s="23">
        <f>IF(V154&gt;0,J154*DATA!$C$4,0)</f>
        <v>21524.75</v>
      </c>
      <c r="BC154" s="23">
        <f>IF(X154&gt;0,N154*_xlfn.XLOOKUP(Budapest!O154,DATA!$B$5:$B$6,DATA!$C$5:$C$6,"error",0,1),0)</f>
        <v>13867.920000000002</v>
      </c>
      <c r="BD154" s="23">
        <f>IF(Z154&gt;0,(L154-M154)*DATA!$C$7,"0,00 ")</f>
        <v>8085</v>
      </c>
      <c r="BE154" s="23">
        <f>IF(G154="basement",D154*DATA!$C$8,IF(G154="ground",0,"error"))</f>
        <v>11220</v>
      </c>
      <c r="BF154" s="23">
        <f t="shared" si="138"/>
        <v>54697.67</v>
      </c>
      <c r="BG154" s="23">
        <v>1.48</v>
      </c>
      <c r="BH154" s="23">
        <v>2.85</v>
      </c>
      <c r="BI154" s="23">
        <f t="shared" si="139"/>
        <v>0.85</v>
      </c>
      <c r="BJ154" s="23">
        <v>2.33</v>
      </c>
      <c r="BK154" s="23">
        <f t="shared" si="140"/>
        <v>0.21630769230769231</v>
      </c>
      <c r="BL154" s="23">
        <f t="shared" si="141"/>
        <v>0.23928112965340181</v>
      </c>
      <c r="BM154" s="5">
        <v>1.1000000000000001</v>
      </c>
      <c r="BN154" s="5">
        <f t="shared" si="142"/>
        <v>0.40124223602484466</v>
      </c>
      <c r="BO154" s="50"/>
      <c r="BP154" s="48">
        <f t="shared" si="105"/>
        <v>1192.125</v>
      </c>
      <c r="BQ154" s="51">
        <f t="shared" si="106"/>
        <v>1</v>
      </c>
      <c r="BR154" s="47">
        <f t="shared" si="143"/>
        <v>381.48</v>
      </c>
      <c r="BS154" s="46">
        <f t="shared" si="107"/>
        <v>4.25</v>
      </c>
      <c r="BT154" s="46">
        <f t="shared" si="144"/>
        <v>906.01499999999999</v>
      </c>
      <c r="BU154" s="46">
        <f t="shared" si="108"/>
        <v>58.0423444125</v>
      </c>
      <c r="BV154" s="46">
        <f t="shared" si="109"/>
        <v>42.663509154807699</v>
      </c>
      <c r="BW154" s="46">
        <f t="shared" si="110"/>
        <v>35.843872853337615</v>
      </c>
      <c r="BX154" s="46">
        <f t="shared" si="111"/>
        <v>54.575900662500004</v>
      </c>
      <c r="BY154" s="46">
        <f t="shared" si="112"/>
        <v>55.795447945108705</v>
      </c>
      <c r="BZ154" s="46">
        <f t="shared" si="97"/>
        <v>66887.997700965003</v>
      </c>
      <c r="CA154" s="46">
        <f t="shared" si="97"/>
        <v>49165.427950000398</v>
      </c>
      <c r="CB154" s="46">
        <f t="shared" si="97"/>
        <v>41306.479076186268</v>
      </c>
      <c r="CC154" s="46">
        <f t="shared" si="97"/>
        <v>62893.267923465013</v>
      </c>
      <c r="CD154" s="46">
        <f t="shared" si="97"/>
        <v>64298.674211943275</v>
      </c>
    </row>
    <row r="155" spans="1:82" s="54" customFormat="1" ht="15" customHeight="1" x14ac:dyDescent="0.35">
      <c r="A155" s="39">
        <v>152</v>
      </c>
      <c r="B155" s="40" t="s">
        <v>82</v>
      </c>
      <c r="C155" s="40" t="s">
        <v>243</v>
      </c>
      <c r="D155" s="41">
        <v>338.20000000000005</v>
      </c>
      <c r="E155" s="41">
        <f t="shared" si="113"/>
        <v>1082.2400000000002</v>
      </c>
      <c r="F155" s="41">
        <v>116</v>
      </c>
      <c r="G155" s="42" t="s">
        <v>90</v>
      </c>
      <c r="H155" s="43">
        <v>4</v>
      </c>
      <c r="I155" s="44">
        <v>14.5</v>
      </c>
      <c r="J155" s="41">
        <f t="shared" si="114"/>
        <v>1399.8</v>
      </c>
      <c r="K155" s="42" t="s">
        <v>85</v>
      </c>
      <c r="L155" s="44">
        <v>282.20000000000005</v>
      </c>
      <c r="M155" s="44">
        <v>123.83</v>
      </c>
      <c r="N155" s="41">
        <v>348.34600000000006</v>
      </c>
      <c r="O155" s="45" t="s">
        <v>86</v>
      </c>
      <c r="P155" s="45" t="s">
        <v>85</v>
      </c>
      <c r="Q155" s="45" t="s">
        <v>87</v>
      </c>
      <c r="R155" s="45" t="s">
        <v>88</v>
      </c>
      <c r="S155" s="46">
        <f t="shared" si="115"/>
        <v>179809.11978377603</v>
      </c>
      <c r="T155" s="46">
        <f t="shared" si="98"/>
        <v>166.14532800836781</v>
      </c>
      <c r="U155" s="47">
        <f t="shared" si="116"/>
        <v>104894.26809300063</v>
      </c>
      <c r="V155" s="47">
        <f t="shared" si="99"/>
        <v>74914.851690775395</v>
      </c>
      <c r="W155" s="47">
        <f t="shared" si="117"/>
        <v>148965.37789821392</v>
      </c>
      <c r="X155" s="47">
        <f t="shared" si="100"/>
        <v>30843.741885562107</v>
      </c>
      <c r="Y155" s="48">
        <f t="shared" si="118"/>
        <v>168071.72915552603</v>
      </c>
      <c r="Z155" s="47">
        <f t="shared" si="101"/>
        <v>11737.390628249996</v>
      </c>
      <c r="AA155" s="48">
        <f t="shared" si="119"/>
        <v>176687.16183729775</v>
      </c>
      <c r="AB155" s="47">
        <f t="shared" si="102"/>
        <v>3121.9579464782728</v>
      </c>
      <c r="AC155" s="47">
        <f t="shared" si="120"/>
        <v>120617.94215106577</v>
      </c>
      <c r="AD155" s="47">
        <f t="shared" si="121"/>
        <v>59191.177632710256</v>
      </c>
      <c r="AE155" s="47">
        <f t="shared" si="122"/>
        <v>54.693208191076138</v>
      </c>
      <c r="AF155" s="49">
        <f t="shared" si="123"/>
        <v>0.670811037260575</v>
      </c>
      <c r="AG155" s="47">
        <f>IF(ISBLANK($D155),"",S155*_xlfn.XLOOKUP(Q155,DATA!$B$24:$B$25,DATA!$C$24:$C$25,"error",0,1)/1000)</f>
        <v>36.132642620549795</v>
      </c>
      <c r="AH155" s="47">
        <f>IF(ISBLANK($D155),"",V155*_xlfn.XLOOKUP(Q155,DATA!$B$24:$B$25,DATA!$C$24:$C$25,"error",0,1)/1000)</f>
        <v>15.054139447261315</v>
      </c>
      <c r="AI155" s="47">
        <f>IF(ISBLANK($D155),"",X155*_xlfn.XLOOKUP(Q155,DATA!$B$24:$B$25,DATA!$C$24:$C$25,"error",0,1)/1000)</f>
        <v>6.1980499319037055</v>
      </c>
      <c r="AJ155" s="47">
        <f>IF(ISBLANK($D155),"",Z155*_xlfn.XLOOKUP(Q155,DATA!$B$24:$B$25,DATA!$C$24:$C$25,"error",0,1)/1000)</f>
        <v>2.3586286467468365</v>
      </c>
      <c r="AK155" s="47">
        <f>IF(ISBLANK($D155),"",AB155*_xlfn.XLOOKUP(Q155,DATA!$B$24:$B$25,DATA!$C$24:$C$25,"error",0,1)/1000)</f>
        <v>0.62735744934480886</v>
      </c>
      <c r="AL155" s="47">
        <f t="shared" si="103"/>
        <v>24.238175475256668</v>
      </c>
      <c r="AM155" s="47">
        <f t="shared" si="104"/>
        <v>11.894467145293127</v>
      </c>
      <c r="AN155" s="47">
        <f t="shared" si="124"/>
        <v>2.4416308829949496</v>
      </c>
      <c r="AO155" s="47">
        <f t="shared" si="125"/>
        <v>1.0172699566247905</v>
      </c>
      <c r="AP155" s="47">
        <f t="shared" si="126"/>
        <v>0.41882765916141457</v>
      </c>
      <c r="AQ155" s="47">
        <f t="shared" si="127"/>
        <v>0.15938221308336828</v>
      </c>
      <c r="AR155" s="47">
        <f t="shared" si="128"/>
        <v>4.2393116359722198E-2</v>
      </c>
      <c r="AS155" s="47">
        <f t="shared" si="129"/>
        <v>1.6378729452292955</v>
      </c>
      <c r="AT155" s="47">
        <f t="shared" si="130"/>
        <v>0.80375793776565407</v>
      </c>
      <c r="AU155" s="47">
        <f t="shared" si="131"/>
        <v>0.13279160366202986</v>
      </c>
      <c r="AV155" s="47">
        <f t="shared" si="132"/>
        <v>5.5325688185804668E-2</v>
      </c>
      <c r="AW155" s="47">
        <f t="shared" si="133"/>
        <v>2.2778544007371702E-2</v>
      </c>
      <c r="AX155" s="47">
        <f t="shared" si="134"/>
        <v>8.6682306559716007E-3</v>
      </c>
      <c r="AY155" s="47">
        <f t="shared" si="135"/>
        <v>2.3056105428734407E-3</v>
      </c>
      <c r="AZ155" s="47">
        <f t="shared" si="136"/>
        <v>8.9078073392021409E-2</v>
      </c>
      <c r="BA155" s="47">
        <f t="shared" si="137"/>
        <v>4.3713530270008447E-2</v>
      </c>
      <c r="BB155" s="23">
        <f>IF(V155&gt;0,J155*DATA!$C$4,0)</f>
        <v>90987</v>
      </c>
      <c r="BC155" s="23">
        <f>IF(X155&gt;0,N155*_xlfn.XLOOKUP(Budapest!O155,DATA!$B$5:$B$6,DATA!$C$5:$C$6,"error",0,1),0)</f>
        <v>16720.608000000004</v>
      </c>
      <c r="BD155" s="23">
        <f>IF(Z155&gt;0,(L155-M155)*DATA!$C$7,"0,00 ")</f>
        <v>23755.500000000011</v>
      </c>
      <c r="BE155" s="23">
        <f>IF(G155="basement",D155*DATA!$C$8,IF(G155="ground",0,"error"))</f>
        <v>13528.000000000002</v>
      </c>
      <c r="BF155" s="23">
        <f t="shared" si="138"/>
        <v>144991.10800000001</v>
      </c>
      <c r="BG155" s="23">
        <v>1.48</v>
      </c>
      <c r="BH155" s="23">
        <v>2.0820960311835583</v>
      </c>
      <c r="BI155" s="23">
        <f t="shared" si="139"/>
        <v>0.85</v>
      </c>
      <c r="BJ155" s="23">
        <v>2.33</v>
      </c>
      <c r="BK155" s="23">
        <f t="shared" si="140"/>
        <v>0.21630769230769231</v>
      </c>
      <c r="BL155" s="23">
        <f t="shared" si="141"/>
        <v>0.23928112965340181</v>
      </c>
      <c r="BM155" s="5">
        <v>1.1000000000000001</v>
      </c>
      <c r="BN155" s="5">
        <f t="shared" si="142"/>
        <v>0.40124223602484466</v>
      </c>
      <c r="BO155" s="50"/>
      <c r="BP155" s="48">
        <f t="shared" si="105"/>
        <v>4903.9000000000005</v>
      </c>
      <c r="BQ155" s="51">
        <f t="shared" si="106"/>
        <v>4</v>
      </c>
      <c r="BR155" s="47">
        <f t="shared" si="143"/>
        <v>1569.2480000000003</v>
      </c>
      <c r="BS155" s="46">
        <f t="shared" si="107"/>
        <v>14.5</v>
      </c>
      <c r="BT155" s="46">
        <f t="shared" si="144"/>
        <v>3923.1200000000008</v>
      </c>
      <c r="BU155" s="46">
        <f t="shared" si="108"/>
        <v>156.03012824000001</v>
      </c>
      <c r="BV155" s="46">
        <f t="shared" si="109"/>
        <v>91.022447147692318</v>
      </c>
      <c r="BW155" s="46">
        <f t="shared" si="110"/>
        <v>129.26534007134146</v>
      </c>
      <c r="BX155" s="46">
        <f t="shared" si="111"/>
        <v>145.84495761500003</v>
      </c>
      <c r="BY155" s="46">
        <f t="shared" si="112"/>
        <v>153.3210359573913</v>
      </c>
      <c r="BZ155" s="46">
        <f t="shared" si="97"/>
        <v>179809.11978377603</v>
      </c>
      <c r="CA155" s="46">
        <f t="shared" si="97"/>
        <v>104894.26809300063</v>
      </c>
      <c r="CB155" s="46">
        <f t="shared" si="97"/>
        <v>148965.37789821392</v>
      </c>
      <c r="CC155" s="46">
        <f t="shared" si="97"/>
        <v>168071.72915552603</v>
      </c>
      <c r="CD155" s="46">
        <f t="shared" si="97"/>
        <v>176687.16183729775</v>
      </c>
    </row>
    <row r="156" spans="1:82" s="54" customFormat="1" ht="15" customHeight="1" x14ac:dyDescent="0.35">
      <c r="A156" s="39">
        <v>153</v>
      </c>
      <c r="B156" s="40" t="s">
        <v>82</v>
      </c>
      <c r="C156" s="40" t="s">
        <v>244</v>
      </c>
      <c r="D156" s="41">
        <v>741.3</v>
      </c>
      <c r="E156" s="41">
        <f t="shared" si="113"/>
        <v>2372.16</v>
      </c>
      <c r="F156" s="41">
        <v>175.8</v>
      </c>
      <c r="G156" s="42" t="s">
        <v>84</v>
      </c>
      <c r="H156" s="43">
        <v>4</v>
      </c>
      <c r="I156" s="44">
        <v>14.5</v>
      </c>
      <c r="J156" s="41">
        <f t="shared" si="114"/>
        <v>2139.1000000000004</v>
      </c>
      <c r="K156" s="42" t="s">
        <v>97</v>
      </c>
      <c r="L156" s="44">
        <v>410</v>
      </c>
      <c r="M156" s="44">
        <v>205</v>
      </c>
      <c r="N156" s="41">
        <v>763.54</v>
      </c>
      <c r="O156" s="45" t="s">
        <v>86</v>
      </c>
      <c r="P156" s="45" t="s">
        <v>97</v>
      </c>
      <c r="Q156" s="45" t="s">
        <v>87</v>
      </c>
      <c r="R156" s="45" t="s">
        <v>88</v>
      </c>
      <c r="S156" s="46">
        <f t="shared" si="115"/>
        <v>131796.22541400002</v>
      </c>
      <c r="T156" s="46">
        <f t="shared" si="98"/>
        <v>55.55958510977338</v>
      </c>
      <c r="U156" s="47">
        <f t="shared" si="116"/>
        <v>131796.22541400002</v>
      </c>
      <c r="V156" s="47">
        <f t="shared" si="99"/>
        <v>0</v>
      </c>
      <c r="W156" s="47">
        <f t="shared" si="117"/>
        <v>128580.2986708455</v>
      </c>
      <c r="X156" s="47">
        <f t="shared" si="100"/>
        <v>3215.9267431545159</v>
      </c>
      <c r="Y156" s="48">
        <f t="shared" si="118"/>
        <v>116516.09285400002</v>
      </c>
      <c r="Z156" s="47">
        <f t="shared" si="101"/>
        <v>15280.132559999998</v>
      </c>
      <c r="AA156" s="48">
        <f t="shared" si="119"/>
        <v>131796.22541400002</v>
      </c>
      <c r="AB156" s="47">
        <f t="shared" si="102"/>
        <v>0</v>
      </c>
      <c r="AC156" s="47">
        <f t="shared" si="120"/>
        <v>18496.059303154514</v>
      </c>
      <c r="AD156" s="47">
        <f t="shared" si="121"/>
        <v>113300.1661108455</v>
      </c>
      <c r="AE156" s="47">
        <f t="shared" si="122"/>
        <v>47.76244693058036</v>
      </c>
      <c r="AF156" s="49">
        <f t="shared" si="123"/>
        <v>0.14033830821068249</v>
      </c>
      <c r="AG156" s="47">
        <f>IF(ISBLANK($D156),"",S156*_xlfn.XLOOKUP(Q156,DATA!$B$24:$B$25,DATA!$C$24:$C$25,"error",0,1)/1000)</f>
        <v>26.484451496943301</v>
      </c>
      <c r="AH156" s="47">
        <f>IF(ISBLANK($D156),"",V156*_xlfn.XLOOKUP(Q156,DATA!$B$24:$B$25,DATA!$C$24:$C$25,"error",0,1)/1000)</f>
        <v>0</v>
      </c>
      <c r="AI156" s="47">
        <f>IF(ISBLANK($D156),"",X156*_xlfn.XLOOKUP(Q156,DATA!$B$24:$B$25,DATA!$C$24:$C$25,"error",0,1)/1000)</f>
        <v>0.64624047903689996</v>
      </c>
      <c r="AJ156" s="47">
        <f>IF(ISBLANK($D156),"",Z156*_xlfn.XLOOKUP(Q156,DATA!$B$24:$B$25,DATA!$C$24:$C$25,"error",0,1)/1000)</f>
        <v>3.0705426379319998</v>
      </c>
      <c r="AK156" s="47">
        <f>IF(ISBLANK($D156),"",AB156*_xlfn.XLOOKUP(Q156,DATA!$B$24:$B$25,DATA!$C$24:$C$25,"error",0,1)/1000)</f>
        <v>0</v>
      </c>
      <c r="AL156" s="47">
        <f t="shared" si="103"/>
        <v>3.7167831169688998</v>
      </c>
      <c r="AM156" s="47">
        <f t="shared" si="104"/>
        <v>22.767668379974403</v>
      </c>
      <c r="AN156" s="47">
        <f t="shared" si="124"/>
        <v>1.7896630305512549</v>
      </c>
      <c r="AO156" s="47">
        <f t="shared" si="125"/>
        <v>0</v>
      </c>
      <c r="AP156" s="47">
        <f t="shared" si="126"/>
        <v>4.3669120136830337E-2</v>
      </c>
      <c r="AQ156" s="47">
        <f t="shared" si="127"/>
        <v>0.2074891618379357</v>
      </c>
      <c r="AR156" s="47">
        <f t="shared" si="128"/>
        <v>0</v>
      </c>
      <c r="AS156" s="47">
        <f t="shared" si="129"/>
        <v>0.25115828197476603</v>
      </c>
      <c r="AT156" s="47">
        <f t="shared" si="130"/>
        <v>1.5385047485764889</v>
      </c>
      <c r="AU156" s="47">
        <f t="shared" si="131"/>
        <v>9.7333395271459247E-2</v>
      </c>
      <c r="AV156" s="47">
        <f t="shared" si="132"/>
        <v>0</v>
      </c>
      <c r="AW156" s="47">
        <f t="shared" si="133"/>
        <v>2.3750078416302275E-3</v>
      </c>
      <c r="AX156" s="47">
        <f t="shared" si="134"/>
        <v>1.1284596183168004E-2</v>
      </c>
      <c r="AY156" s="47">
        <f t="shared" si="135"/>
        <v>0</v>
      </c>
      <c r="AZ156" s="47">
        <f t="shared" si="136"/>
        <v>1.3659604024798232E-2</v>
      </c>
      <c r="BA156" s="47">
        <f t="shared" si="137"/>
        <v>8.3673791246661022E-2</v>
      </c>
      <c r="BB156" s="23">
        <f>IF(V156&gt;0,J156*DATA!$C$4,0)</f>
        <v>0</v>
      </c>
      <c r="BC156" s="23">
        <f>IF(X156&gt;0,N156*_xlfn.XLOOKUP(Budapest!O156,DATA!$B$5:$B$6,DATA!$C$5:$C$6,"error",0,1),0)</f>
        <v>36649.919999999998</v>
      </c>
      <c r="BD156" s="23">
        <f>IF(Z156&gt;0,(L156-M156)*DATA!$C$7,"0,00 ")</f>
        <v>30750</v>
      </c>
      <c r="BE156" s="23">
        <f>IF(G156="basement",D156*DATA!$C$8,IF(G156="ground",0,"error"))</f>
        <v>0</v>
      </c>
      <c r="BF156" s="23">
        <f t="shared" si="138"/>
        <v>67399.92</v>
      </c>
      <c r="BG156" s="23">
        <v>0.25</v>
      </c>
      <c r="BH156" s="23">
        <v>1.98</v>
      </c>
      <c r="BI156" s="23">
        <f t="shared" si="139"/>
        <v>0.56999999999999995</v>
      </c>
      <c r="BJ156" s="23">
        <v>0.22</v>
      </c>
      <c r="BK156" s="23">
        <f t="shared" si="140"/>
        <v>0.25</v>
      </c>
      <c r="BL156" s="23">
        <f t="shared" si="141"/>
        <v>0.12054794520547943</v>
      </c>
      <c r="BM156" s="5">
        <v>1.1000000000000001</v>
      </c>
      <c r="BN156" s="5">
        <f t="shared" si="142"/>
        <v>0.56999999999999995</v>
      </c>
      <c r="BO156" s="50"/>
      <c r="BP156" s="48">
        <f t="shared" si="105"/>
        <v>10748.849999999999</v>
      </c>
      <c r="BQ156" s="51">
        <f t="shared" si="106"/>
        <v>4</v>
      </c>
      <c r="BR156" s="47">
        <f t="shared" si="143"/>
        <v>3439.6319999999996</v>
      </c>
      <c r="BS156" s="46">
        <f t="shared" si="107"/>
        <v>14.5</v>
      </c>
      <c r="BT156" s="46">
        <f t="shared" si="144"/>
        <v>8599.08</v>
      </c>
      <c r="BU156" s="46">
        <f t="shared" si="108"/>
        <v>114.36673500000001</v>
      </c>
      <c r="BV156" s="46">
        <f t="shared" si="109"/>
        <v>114.36673500000001</v>
      </c>
      <c r="BW156" s="46">
        <f t="shared" si="110"/>
        <v>111.57610089452055</v>
      </c>
      <c r="BX156" s="46">
        <f t="shared" si="111"/>
        <v>101.10733500000001</v>
      </c>
      <c r="BY156" s="46">
        <f t="shared" si="112"/>
        <v>114.36673500000001</v>
      </c>
      <c r="BZ156" s="46">
        <f t="shared" si="97"/>
        <v>131796.22541400002</v>
      </c>
      <c r="CA156" s="46">
        <f t="shared" si="97"/>
        <v>131796.22541400002</v>
      </c>
      <c r="CB156" s="46">
        <f t="shared" si="97"/>
        <v>128580.2986708455</v>
      </c>
      <c r="CC156" s="46">
        <f t="shared" si="97"/>
        <v>116516.09285400002</v>
      </c>
      <c r="CD156" s="46">
        <f t="shared" si="97"/>
        <v>131796.22541400002</v>
      </c>
    </row>
    <row r="157" spans="1:82" s="54" customFormat="1" ht="15" customHeight="1" x14ac:dyDescent="0.35">
      <c r="A157" s="39">
        <v>154</v>
      </c>
      <c r="B157" s="40" t="s">
        <v>82</v>
      </c>
      <c r="C157" s="40" t="s">
        <v>245</v>
      </c>
      <c r="D157" s="41">
        <v>372.4</v>
      </c>
      <c r="E157" s="41">
        <f t="shared" si="113"/>
        <v>1191.68</v>
      </c>
      <c r="F157" s="41">
        <v>77.400000000000006</v>
      </c>
      <c r="G157" s="42" t="s">
        <v>84</v>
      </c>
      <c r="H157" s="43">
        <v>4</v>
      </c>
      <c r="I157" s="44">
        <v>14.5</v>
      </c>
      <c r="J157" s="41">
        <f t="shared" si="114"/>
        <v>965.20000000000016</v>
      </c>
      <c r="K157" s="42" t="s">
        <v>97</v>
      </c>
      <c r="L157" s="44">
        <v>157.1</v>
      </c>
      <c r="M157" s="44">
        <v>123.4</v>
      </c>
      <c r="N157" s="41">
        <v>383.572</v>
      </c>
      <c r="O157" s="45" t="s">
        <v>86</v>
      </c>
      <c r="P157" s="45" t="s">
        <v>97</v>
      </c>
      <c r="Q157" s="45" t="s">
        <v>87</v>
      </c>
      <c r="R157" s="45" t="s">
        <v>88</v>
      </c>
      <c r="S157" s="46">
        <f t="shared" si="115"/>
        <v>57595.897749907999</v>
      </c>
      <c r="T157" s="46">
        <f t="shared" si="98"/>
        <v>48.33168111398026</v>
      </c>
      <c r="U157" s="47">
        <f t="shared" si="116"/>
        <v>57595.897749907999</v>
      </c>
      <c r="V157" s="47">
        <f t="shared" si="99"/>
        <v>0</v>
      </c>
      <c r="W157" s="47">
        <f t="shared" si="117"/>
        <v>55980.344599155884</v>
      </c>
      <c r="X157" s="47">
        <f t="shared" si="100"/>
        <v>1615.5531507521155</v>
      </c>
      <c r="Y157" s="48">
        <f t="shared" si="118"/>
        <v>55098.265217408007</v>
      </c>
      <c r="Z157" s="47">
        <f t="shared" si="101"/>
        <v>2497.6325324999925</v>
      </c>
      <c r="AA157" s="48">
        <f t="shared" si="119"/>
        <v>57595.897749907999</v>
      </c>
      <c r="AB157" s="47">
        <f t="shared" si="102"/>
        <v>0</v>
      </c>
      <c r="AC157" s="47">
        <f t="shared" si="120"/>
        <v>4113.185683252108</v>
      </c>
      <c r="AD157" s="47">
        <f t="shared" si="121"/>
        <v>53482.712066655891</v>
      </c>
      <c r="AE157" s="47">
        <f t="shared" si="122"/>
        <v>44.880095383539114</v>
      </c>
      <c r="AF157" s="49">
        <f t="shared" si="123"/>
        <v>7.1414559785356935E-2</v>
      </c>
      <c r="AG157" s="47">
        <f>IF(ISBLANK($D157),"",S157*_xlfn.XLOOKUP(Q157,DATA!$B$24:$B$25,DATA!$C$24:$C$25,"error",0,1)/1000)</f>
        <v>11.573895652844012</v>
      </c>
      <c r="AH157" s="47">
        <f>IF(ISBLANK($D157),"",V157*_xlfn.XLOOKUP(Q157,DATA!$B$24:$B$25,DATA!$C$24:$C$25,"error",0,1)/1000)</f>
        <v>0</v>
      </c>
      <c r="AI157" s="47">
        <f>IF(ISBLANK($D157),"",X157*_xlfn.XLOOKUP(Q157,DATA!$B$24:$B$25,DATA!$C$24:$C$25,"error",0,1)/1000)</f>
        <v>0.32464540564363759</v>
      </c>
      <c r="AJ157" s="47">
        <f>IF(ISBLANK($D157),"",Z157*_xlfn.XLOOKUP(Q157,DATA!$B$24:$B$25,DATA!$C$24:$C$25,"error",0,1)/1000)</f>
        <v>0.50189925740587349</v>
      </c>
      <c r="AK157" s="47">
        <f>IF(ISBLANK($D157),"",AB157*_xlfn.XLOOKUP(Q157,DATA!$B$24:$B$25,DATA!$C$24:$C$25,"error",0,1)/1000)</f>
        <v>0</v>
      </c>
      <c r="AL157" s="47">
        <f t="shared" si="103"/>
        <v>0.82654466304951102</v>
      </c>
      <c r="AM157" s="47">
        <f t="shared" si="104"/>
        <v>10.747350989794501</v>
      </c>
      <c r="AN157" s="47">
        <f t="shared" si="124"/>
        <v>0.78209560699202851</v>
      </c>
      <c r="AO157" s="47">
        <f t="shared" si="125"/>
        <v>0</v>
      </c>
      <c r="AP157" s="47">
        <f t="shared" si="126"/>
        <v>2.1937621799937621E-2</v>
      </c>
      <c r="AQ157" s="47">
        <f t="shared" si="127"/>
        <v>3.3915391683459598E-2</v>
      </c>
      <c r="AR157" s="47">
        <f t="shared" si="128"/>
        <v>0</v>
      </c>
      <c r="AS157" s="47">
        <f t="shared" si="129"/>
        <v>5.5853013483397218E-2</v>
      </c>
      <c r="AT157" s="47">
        <f t="shared" si="130"/>
        <v>0.7262425935086313</v>
      </c>
      <c r="AU157" s="47">
        <f t="shared" si="131"/>
        <v>4.2535393286846357E-2</v>
      </c>
      <c r="AV157" s="47">
        <f t="shared" si="132"/>
        <v>0</v>
      </c>
      <c r="AW157" s="47">
        <f t="shared" si="133"/>
        <v>1.1931090811611628E-3</v>
      </c>
      <c r="AX157" s="47">
        <f t="shared" si="134"/>
        <v>1.8445373057159953E-3</v>
      </c>
      <c r="AY157" s="47">
        <f t="shared" si="135"/>
        <v>0</v>
      </c>
      <c r="AZ157" s="47">
        <f t="shared" si="136"/>
        <v>3.0376463868771581E-3</v>
      </c>
      <c r="BA157" s="47">
        <f t="shared" si="137"/>
        <v>3.9497746899969197E-2</v>
      </c>
      <c r="BB157" s="23">
        <f>IF(V157&gt;0,J157*DATA!$C$4,0)</f>
        <v>0</v>
      </c>
      <c r="BC157" s="23">
        <f>IF(X157&gt;0,N157*_xlfn.XLOOKUP(Budapest!O157,DATA!$B$5:$B$6,DATA!$C$5:$C$6,"error",0,1),0)</f>
        <v>18411.455999999998</v>
      </c>
      <c r="BD157" s="23">
        <f>IF(Z157&gt;0,(L157-M157)*DATA!$C$7,"0,00 ")</f>
        <v>5054.9999999999982</v>
      </c>
      <c r="BE157" s="23">
        <f>IF(G157="basement",D157*DATA!$C$8,IF(G157="ground",0,"error"))</f>
        <v>0</v>
      </c>
      <c r="BF157" s="23">
        <f t="shared" si="138"/>
        <v>23466.455999999998</v>
      </c>
      <c r="BG157" s="23">
        <v>0.25</v>
      </c>
      <c r="BH157" s="23">
        <v>1.4753978357733926</v>
      </c>
      <c r="BI157" s="23">
        <f t="shared" si="139"/>
        <v>0.56999999999999995</v>
      </c>
      <c r="BJ157" s="23">
        <v>0.22</v>
      </c>
      <c r="BK157" s="23">
        <f t="shared" si="140"/>
        <v>0.25</v>
      </c>
      <c r="BL157" s="23">
        <f t="shared" si="141"/>
        <v>0.12054794520547943</v>
      </c>
      <c r="BM157" s="5">
        <v>1.1000000000000001</v>
      </c>
      <c r="BN157" s="5">
        <f t="shared" si="142"/>
        <v>0.56999999999999995</v>
      </c>
      <c r="BO157" s="50"/>
      <c r="BP157" s="48">
        <f t="shared" si="105"/>
        <v>5399.7999999999993</v>
      </c>
      <c r="BQ157" s="51">
        <f t="shared" si="106"/>
        <v>4</v>
      </c>
      <c r="BR157" s="47">
        <f t="shared" si="143"/>
        <v>1727.9359999999997</v>
      </c>
      <c r="BS157" s="46">
        <f t="shared" si="107"/>
        <v>14.5</v>
      </c>
      <c r="BT157" s="46">
        <f t="shared" si="144"/>
        <v>4319.8399999999992</v>
      </c>
      <c r="BU157" s="46">
        <f t="shared" si="108"/>
        <v>49.979085169999998</v>
      </c>
      <c r="BV157" s="46">
        <f t="shared" si="109"/>
        <v>49.979085169999998</v>
      </c>
      <c r="BW157" s="46">
        <f t="shared" si="110"/>
        <v>48.577182054109578</v>
      </c>
      <c r="BX157" s="46">
        <f t="shared" si="111"/>
        <v>47.811753920000001</v>
      </c>
      <c r="BY157" s="46">
        <f t="shared" si="112"/>
        <v>49.979085169999998</v>
      </c>
      <c r="BZ157" s="46">
        <f t="shared" si="97"/>
        <v>57595.897749907999</v>
      </c>
      <c r="CA157" s="46">
        <f t="shared" si="97"/>
        <v>57595.897749907999</v>
      </c>
      <c r="CB157" s="46">
        <f t="shared" si="97"/>
        <v>55980.344599155884</v>
      </c>
      <c r="CC157" s="46">
        <f t="shared" si="97"/>
        <v>55098.265217408007</v>
      </c>
      <c r="CD157" s="46">
        <f t="shared" si="97"/>
        <v>57595.897749907999</v>
      </c>
    </row>
    <row r="158" spans="1:82" s="54" customFormat="1" ht="15" customHeight="1" x14ac:dyDescent="0.35">
      <c r="A158" s="39">
        <v>155</v>
      </c>
      <c r="B158" s="40" t="s">
        <v>82</v>
      </c>
      <c r="C158" s="40" t="s">
        <v>246</v>
      </c>
      <c r="D158" s="41">
        <v>287.3</v>
      </c>
      <c r="E158" s="41">
        <f t="shared" si="113"/>
        <v>1379.0400000000002</v>
      </c>
      <c r="F158" s="41">
        <v>70.2</v>
      </c>
      <c r="G158" s="42" t="s">
        <v>84</v>
      </c>
      <c r="H158" s="43">
        <v>6</v>
      </c>
      <c r="I158" s="44">
        <v>19.5</v>
      </c>
      <c r="J158" s="41">
        <f t="shared" si="114"/>
        <v>1149.8000000000002</v>
      </c>
      <c r="K158" s="42" t="s">
        <v>97</v>
      </c>
      <c r="L158" s="44">
        <v>219.1</v>
      </c>
      <c r="M158" s="44">
        <v>219.1</v>
      </c>
      <c r="N158" s="41">
        <v>295.91900000000004</v>
      </c>
      <c r="O158" s="45" t="s">
        <v>86</v>
      </c>
      <c r="P158" s="45" t="s">
        <v>97</v>
      </c>
      <c r="Q158" s="45" t="s">
        <v>87</v>
      </c>
      <c r="R158" s="45" t="s">
        <v>88</v>
      </c>
      <c r="S158" s="46">
        <f t="shared" si="115"/>
        <v>59237.658411666009</v>
      </c>
      <c r="T158" s="46">
        <f t="shared" si="98"/>
        <v>42.955721669905152</v>
      </c>
      <c r="U158" s="47">
        <f t="shared" si="116"/>
        <v>59237.658411666009</v>
      </c>
      <c r="V158" s="47">
        <f t="shared" si="99"/>
        <v>0</v>
      </c>
      <c r="W158" s="47">
        <f t="shared" si="117"/>
        <v>57991.287788113164</v>
      </c>
      <c r="X158" s="47">
        <f t="shared" si="100"/>
        <v>1246.3706235528443</v>
      </c>
      <c r="Y158" s="48">
        <f t="shared" si="118"/>
        <v>59237.658411666009</v>
      </c>
      <c r="Z158" s="47">
        <f t="shared" si="101"/>
        <v>0</v>
      </c>
      <c r="AA158" s="48">
        <f t="shared" si="119"/>
        <v>59237.658411666009</v>
      </c>
      <c r="AB158" s="47">
        <f t="shared" si="102"/>
        <v>0</v>
      </c>
      <c r="AC158" s="47">
        <f t="shared" si="120"/>
        <v>1246.3706235528443</v>
      </c>
      <c r="AD158" s="47">
        <f t="shared" si="121"/>
        <v>57991.287788113164</v>
      </c>
      <c r="AE158" s="47">
        <f t="shared" si="122"/>
        <v>42.051925823843511</v>
      </c>
      <c r="AF158" s="49">
        <f t="shared" si="123"/>
        <v>2.1040173716714405E-2</v>
      </c>
      <c r="AG158" s="47">
        <f>IF(ISBLANK($D158),"",S158*_xlfn.XLOOKUP(Q158,DATA!$B$24:$B$25,DATA!$C$24:$C$25,"error",0,1)/1000)</f>
        <v>11.903807457824284</v>
      </c>
      <c r="AH158" s="47">
        <f>IF(ISBLANK($D158),"",V158*_xlfn.XLOOKUP(Q158,DATA!$B$24:$B$25,DATA!$C$24:$C$25,"error",0,1)/1000)</f>
        <v>0</v>
      </c>
      <c r="AI158" s="47">
        <f>IF(ISBLANK($D158),"",X158*_xlfn.XLOOKUP(Q158,DATA!$B$24:$B$25,DATA!$C$24:$C$25,"error",0,1)/1000)</f>
        <v>0.25045817680294408</v>
      </c>
      <c r="AJ158" s="47">
        <f>IF(ISBLANK($D158),"",Z158*_xlfn.XLOOKUP(Q158,DATA!$B$24:$B$25,DATA!$C$24:$C$25,"error",0,1)/1000)</f>
        <v>0</v>
      </c>
      <c r="AK158" s="47">
        <f>IF(ISBLANK($D158),"",AB158*_xlfn.XLOOKUP(Q158,DATA!$B$24:$B$25,DATA!$C$24:$C$25,"error",0,1)/1000)</f>
        <v>0</v>
      </c>
      <c r="AL158" s="47">
        <f t="shared" si="103"/>
        <v>0.25045817680294408</v>
      </c>
      <c r="AM158" s="47">
        <f t="shared" si="104"/>
        <v>11.65334928102134</v>
      </c>
      <c r="AN158" s="47">
        <f t="shared" si="124"/>
        <v>0.80438910099864491</v>
      </c>
      <c r="AO158" s="47">
        <f t="shared" si="125"/>
        <v>0</v>
      </c>
      <c r="AP158" s="47">
        <f t="shared" si="126"/>
        <v>1.6924486420843262E-2</v>
      </c>
      <c r="AQ158" s="47">
        <f t="shared" si="127"/>
        <v>0</v>
      </c>
      <c r="AR158" s="47">
        <f t="shared" si="128"/>
        <v>0</v>
      </c>
      <c r="AS158" s="47">
        <f t="shared" si="129"/>
        <v>1.6924486420843262E-2</v>
      </c>
      <c r="AT158" s="47">
        <f t="shared" si="130"/>
        <v>0.7874646145778017</v>
      </c>
      <c r="AU158" s="47">
        <f t="shared" si="131"/>
        <v>4.374785698927839E-2</v>
      </c>
      <c r="AV158" s="47">
        <f t="shared" si="132"/>
        <v>0</v>
      </c>
      <c r="AW158" s="47">
        <f t="shared" si="133"/>
        <v>9.2046251078839816E-4</v>
      </c>
      <c r="AX158" s="47">
        <f t="shared" si="134"/>
        <v>0</v>
      </c>
      <c r="AY158" s="47">
        <f t="shared" si="135"/>
        <v>0</v>
      </c>
      <c r="AZ158" s="47">
        <f t="shared" si="136"/>
        <v>9.2046251078839816E-4</v>
      </c>
      <c r="BA158" s="47">
        <f t="shared" si="137"/>
        <v>4.2827394478489988E-2</v>
      </c>
      <c r="BB158" s="23">
        <f>IF(V158&gt;0,J158*DATA!$C$4,0)</f>
        <v>0</v>
      </c>
      <c r="BC158" s="23">
        <f>IF(X158&gt;0,N158*_xlfn.XLOOKUP(Budapest!O158,DATA!$B$5:$B$6,DATA!$C$5:$C$6,"error",0,1),0)</f>
        <v>14204.112000000001</v>
      </c>
      <c r="BD158" s="23" t="str">
        <f>IF(Z158&gt;0,(L158-M158)*DATA!$C$7,"0,00 ")</f>
        <v xml:space="preserve">0,00 </v>
      </c>
      <c r="BE158" s="23">
        <f>IF(G158="basement",D158*DATA!$C$8,IF(G158="ground",0,"error"))</f>
        <v>0</v>
      </c>
      <c r="BF158" s="23">
        <f t="shared" si="138"/>
        <v>14204.112000000001</v>
      </c>
      <c r="BG158" s="23">
        <v>0.25</v>
      </c>
      <c r="BH158" s="23">
        <v>1.1000000000000001</v>
      </c>
      <c r="BI158" s="23">
        <f t="shared" si="139"/>
        <v>0.56999999999999995</v>
      </c>
      <c r="BJ158" s="23">
        <v>0.22</v>
      </c>
      <c r="BK158" s="23">
        <f t="shared" si="140"/>
        <v>0.25</v>
      </c>
      <c r="BL158" s="23">
        <f t="shared" si="141"/>
        <v>0.12054794520547943</v>
      </c>
      <c r="BM158" s="5">
        <v>1.1000000000000001</v>
      </c>
      <c r="BN158" s="5">
        <f t="shared" si="142"/>
        <v>0.56999999999999995</v>
      </c>
      <c r="BO158" s="50"/>
      <c r="BP158" s="48">
        <f t="shared" si="105"/>
        <v>5602.35</v>
      </c>
      <c r="BQ158" s="51">
        <f t="shared" si="106"/>
        <v>6</v>
      </c>
      <c r="BR158" s="47">
        <f t="shared" si="143"/>
        <v>1792.7520000000002</v>
      </c>
      <c r="BS158" s="46">
        <f t="shared" si="107"/>
        <v>19.5</v>
      </c>
      <c r="BT158" s="46">
        <f t="shared" si="144"/>
        <v>4481.88</v>
      </c>
      <c r="BU158" s="46">
        <f t="shared" si="108"/>
        <v>51.403729965000004</v>
      </c>
      <c r="BV158" s="46">
        <f t="shared" si="109"/>
        <v>51.403729965000004</v>
      </c>
      <c r="BW158" s="46">
        <f t="shared" si="110"/>
        <v>50.322186556849324</v>
      </c>
      <c r="BX158" s="46">
        <f t="shared" si="111"/>
        <v>51.403729965000004</v>
      </c>
      <c r="BY158" s="46">
        <f t="shared" si="112"/>
        <v>51.403729965000004</v>
      </c>
      <c r="BZ158" s="46">
        <f t="shared" si="97"/>
        <v>59237.658411666009</v>
      </c>
      <c r="CA158" s="46">
        <f t="shared" si="97"/>
        <v>59237.658411666009</v>
      </c>
      <c r="CB158" s="46">
        <f t="shared" si="97"/>
        <v>57991.287788113164</v>
      </c>
      <c r="CC158" s="46">
        <f t="shared" si="97"/>
        <v>59237.658411666009</v>
      </c>
      <c r="CD158" s="46">
        <f t="shared" si="97"/>
        <v>59237.658411666009</v>
      </c>
    </row>
    <row r="159" spans="1:82" s="54" customFormat="1" ht="15" customHeight="1" x14ac:dyDescent="0.35">
      <c r="A159" s="39">
        <v>156</v>
      </c>
      <c r="B159" s="40" t="s">
        <v>82</v>
      </c>
      <c r="C159" s="40" t="s">
        <v>247</v>
      </c>
      <c r="D159" s="41">
        <v>702.3</v>
      </c>
      <c r="E159" s="41">
        <f t="shared" si="113"/>
        <v>2247.36</v>
      </c>
      <c r="F159" s="41">
        <v>106.4</v>
      </c>
      <c r="G159" s="42" t="s">
        <v>90</v>
      </c>
      <c r="H159" s="43">
        <v>4</v>
      </c>
      <c r="I159" s="44">
        <v>14.5</v>
      </c>
      <c r="J159" s="41">
        <f t="shared" si="114"/>
        <v>1265.2000000000003</v>
      </c>
      <c r="K159" s="42" t="s">
        <v>97</v>
      </c>
      <c r="L159" s="44">
        <v>277.60000000000002</v>
      </c>
      <c r="M159" s="44">
        <v>250.1</v>
      </c>
      <c r="N159" s="41">
        <v>723.36900000000003</v>
      </c>
      <c r="O159" s="45" t="s">
        <v>86</v>
      </c>
      <c r="P159" s="45" t="s">
        <v>97</v>
      </c>
      <c r="Q159" s="45" t="s">
        <v>87</v>
      </c>
      <c r="R159" s="45" t="s">
        <v>88</v>
      </c>
      <c r="S159" s="46">
        <f t="shared" si="115"/>
        <v>103245.16377642602</v>
      </c>
      <c r="T159" s="46">
        <f t="shared" si="98"/>
        <v>45.940643144145135</v>
      </c>
      <c r="U159" s="47">
        <f t="shared" si="116"/>
        <v>103245.16377642602</v>
      </c>
      <c r="V159" s="47">
        <f t="shared" si="99"/>
        <v>0</v>
      </c>
      <c r="W159" s="47">
        <f t="shared" si="117"/>
        <v>100198.43182751836</v>
      </c>
      <c r="X159" s="47">
        <f t="shared" si="100"/>
        <v>3046.7319489076617</v>
      </c>
      <c r="Y159" s="48">
        <f t="shared" si="118"/>
        <v>101207.03633892603</v>
      </c>
      <c r="Z159" s="47">
        <f t="shared" si="101"/>
        <v>2038.1274374999921</v>
      </c>
      <c r="AA159" s="48">
        <f t="shared" si="119"/>
        <v>96762.162399099907</v>
      </c>
      <c r="AB159" s="47">
        <f t="shared" si="102"/>
        <v>6483.0013773261162</v>
      </c>
      <c r="AC159" s="47">
        <f t="shared" si="120"/>
        <v>11567.86076373377</v>
      </c>
      <c r="AD159" s="47">
        <f t="shared" si="121"/>
        <v>91677.303012692253</v>
      </c>
      <c r="AE159" s="47">
        <f t="shared" si="122"/>
        <v>40.793332182067957</v>
      </c>
      <c r="AF159" s="49">
        <f t="shared" si="123"/>
        <v>0.11204264045513634</v>
      </c>
      <c r="AG159" s="47">
        <f>IF(ISBLANK($D159),"",S159*_xlfn.XLOOKUP(Q159,DATA!$B$24:$B$25,DATA!$C$24:$C$25,"error",0,1)/1000)</f>
        <v>20.747115660872808</v>
      </c>
      <c r="AH159" s="47">
        <f>IF(ISBLANK($D159),"",V159*_xlfn.XLOOKUP(Q159,DATA!$B$24:$B$25,DATA!$C$24:$C$25,"error",0,1)/1000)</f>
        <v>0</v>
      </c>
      <c r="AI159" s="47">
        <f>IF(ISBLANK($D159),"",X159*_xlfn.XLOOKUP(Q159,DATA!$B$24:$B$25,DATA!$C$24:$C$25,"error",0,1)/1000)</f>
        <v>0.61224078513299462</v>
      </c>
      <c r="AJ159" s="47">
        <f>IF(ISBLANK($D159),"",Z159*_xlfn.XLOOKUP(Q159,DATA!$B$24:$B$25,DATA!$C$24:$C$25,"error",0,1)/1000)</f>
        <v>0.40956170856562341</v>
      </c>
      <c r="AK159" s="47">
        <f>IF(ISBLANK($D159),"",AB159*_xlfn.XLOOKUP(Q159,DATA!$B$24:$B$25,DATA!$C$24:$C$25,"error",0,1)/1000)</f>
        <v>1.3027591267736829</v>
      </c>
      <c r="AL159" s="47">
        <f t="shared" si="103"/>
        <v>2.3245616204723012</v>
      </c>
      <c r="AM159" s="47">
        <f t="shared" si="104"/>
        <v>18.422554040400506</v>
      </c>
      <c r="AN159" s="47">
        <f t="shared" si="124"/>
        <v>1.4019677127585755</v>
      </c>
      <c r="AO159" s="47">
        <f t="shared" si="125"/>
        <v>0</v>
      </c>
      <c r="AP159" s="47">
        <f t="shared" si="126"/>
        <v>4.1371621348271284E-2</v>
      </c>
      <c r="AQ159" s="47">
        <f t="shared" si="127"/>
        <v>2.76757647268587E-2</v>
      </c>
      <c r="AR159" s="47">
        <f t="shared" si="128"/>
        <v>8.8032778295189004E-2</v>
      </c>
      <c r="AS159" s="47">
        <f t="shared" si="129"/>
        <v>0.15708016437031899</v>
      </c>
      <c r="AT159" s="47">
        <f t="shared" si="130"/>
        <v>1.2448875483882564</v>
      </c>
      <c r="AU159" s="47">
        <f t="shared" si="131"/>
        <v>7.6248028379801741E-2</v>
      </c>
      <c r="AV159" s="47">
        <f t="shared" si="132"/>
        <v>0</v>
      </c>
      <c r="AW159" s="47">
        <f t="shared" si="133"/>
        <v>2.2500550690104362E-3</v>
      </c>
      <c r="AX159" s="47">
        <f t="shared" si="134"/>
        <v>1.5051862286999949E-3</v>
      </c>
      <c r="AY159" s="47">
        <f t="shared" si="135"/>
        <v>4.7877891314607292E-3</v>
      </c>
      <c r="AZ159" s="47">
        <f t="shared" si="136"/>
        <v>8.5430304291711605E-3</v>
      </c>
      <c r="BA159" s="47">
        <f t="shared" si="137"/>
        <v>6.7704997950630577E-2</v>
      </c>
      <c r="BB159" s="23">
        <f>IF(V159&gt;0,J159*DATA!$C$4,0)</f>
        <v>0</v>
      </c>
      <c r="BC159" s="23">
        <f>IF(X159&gt;0,N159*_xlfn.XLOOKUP(Budapest!O159,DATA!$B$5:$B$6,DATA!$C$5:$C$6,"error",0,1),0)</f>
        <v>34721.712</v>
      </c>
      <c r="BD159" s="23">
        <f>IF(Z159&gt;0,(L159-M159)*DATA!$C$7,"0,00 ")</f>
        <v>4125.0000000000045</v>
      </c>
      <c r="BE159" s="23">
        <f>IF(G159="basement",D159*DATA!$C$8,IF(G159="ground",0,"error"))</f>
        <v>28092</v>
      </c>
      <c r="BF159" s="23">
        <f t="shared" si="138"/>
        <v>66938.712</v>
      </c>
      <c r="BG159" s="23">
        <v>0.25</v>
      </c>
      <c r="BH159" s="23">
        <v>1.2733609510086459</v>
      </c>
      <c r="BI159" s="23">
        <f t="shared" si="139"/>
        <v>0.85</v>
      </c>
      <c r="BJ159" s="23">
        <v>0.22</v>
      </c>
      <c r="BK159" s="23">
        <f t="shared" si="140"/>
        <v>0.25</v>
      </c>
      <c r="BL159" s="23">
        <f t="shared" si="141"/>
        <v>0.12054794520547943</v>
      </c>
      <c r="BM159" s="5">
        <v>1.1000000000000001</v>
      </c>
      <c r="BN159" s="5">
        <f t="shared" si="142"/>
        <v>0.40124223602484466</v>
      </c>
      <c r="BO159" s="50"/>
      <c r="BP159" s="48">
        <f t="shared" si="105"/>
        <v>10183.349999999999</v>
      </c>
      <c r="BQ159" s="51">
        <f t="shared" si="106"/>
        <v>4</v>
      </c>
      <c r="BR159" s="47">
        <f t="shared" si="143"/>
        <v>3258.6719999999996</v>
      </c>
      <c r="BS159" s="46">
        <f t="shared" si="107"/>
        <v>14.5</v>
      </c>
      <c r="BT159" s="46">
        <f t="shared" si="144"/>
        <v>8146.6799999999994</v>
      </c>
      <c r="BU159" s="46">
        <f t="shared" si="108"/>
        <v>89.591429865000009</v>
      </c>
      <c r="BV159" s="46">
        <f t="shared" si="109"/>
        <v>89.591429865000009</v>
      </c>
      <c r="BW159" s="46">
        <f t="shared" si="110"/>
        <v>86.947615261643833</v>
      </c>
      <c r="BX159" s="46">
        <f t="shared" si="111"/>
        <v>87.822836115000015</v>
      </c>
      <c r="BY159" s="46">
        <f t="shared" si="112"/>
        <v>83.965777854130422</v>
      </c>
      <c r="BZ159" s="46">
        <f t="shared" si="97"/>
        <v>103245.16377642602</v>
      </c>
      <c r="CA159" s="46">
        <f t="shared" si="97"/>
        <v>103245.16377642602</v>
      </c>
      <c r="CB159" s="46">
        <f t="shared" si="97"/>
        <v>100198.43182751836</v>
      </c>
      <c r="CC159" s="46">
        <f t="shared" si="97"/>
        <v>101207.03633892603</v>
      </c>
      <c r="CD159" s="46">
        <f t="shared" si="97"/>
        <v>96762.162399099907</v>
      </c>
    </row>
    <row r="160" spans="1:82" s="54" customFormat="1" ht="15" customHeight="1" x14ac:dyDescent="0.35">
      <c r="A160" s="39">
        <v>157</v>
      </c>
      <c r="B160" s="40" t="s">
        <v>82</v>
      </c>
      <c r="C160" s="40" t="s">
        <v>248</v>
      </c>
      <c r="D160" s="41">
        <v>356.7</v>
      </c>
      <c r="E160" s="41">
        <f t="shared" si="113"/>
        <v>1426.8000000000002</v>
      </c>
      <c r="F160" s="41">
        <v>75.8</v>
      </c>
      <c r="G160" s="42" t="s">
        <v>90</v>
      </c>
      <c r="H160" s="43">
        <v>5</v>
      </c>
      <c r="I160" s="44">
        <v>17.5</v>
      </c>
      <c r="J160" s="41">
        <f t="shared" si="114"/>
        <v>1135.9000000000001</v>
      </c>
      <c r="K160" s="42" t="s">
        <v>85</v>
      </c>
      <c r="L160" s="44">
        <v>190.6</v>
      </c>
      <c r="M160" s="44">
        <v>85.3</v>
      </c>
      <c r="N160" s="41">
        <v>367.40100000000001</v>
      </c>
      <c r="O160" s="45" t="s">
        <v>86</v>
      </c>
      <c r="P160" s="45" t="s">
        <v>85</v>
      </c>
      <c r="Q160" s="45" t="s">
        <v>87</v>
      </c>
      <c r="R160" s="45" t="s">
        <v>88</v>
      </c>
      <c r="S160" s="46">
        <f t="shared" si="115"/>
        <v>164612.82880373101</v>
      </c>
      <c r="T160" s="46">
        <f t="shared" si="98"/>
        <v>115.37204149406433</v>
      </c>
      <c r="U160" s="47">
        <f t="shared" si="116"/>
        <v>103821.44429483564</v>
      </c>
      <c r="V160" s="47">
        <f t="shared" si="99"/>
        <v>60791.384508895368</v>
      </c>
      <c r="W160" s="47">
        <f t="shared" si="117"/>
        <v>132081.89228516212</v>
      </c>
      <c r="X160" s="47">
        <f t="shared" si="100"/>
        <v>32530.936518568895</v>
      </c>
      <c r="Y160" s="48">
        <f t="shared" si="118"/>
        <v>156808.65356123101</v>
      </c>
      <c r="Z160" s="47">
        <f t="shared" si="101"/>
        <v>7804.1752425000013</v>
      </c>
      <c r="AA160" s="48">
        <f t="shared" si="119"/>
        <v>161320.0955112745</v>
      </c>
      <c r="AB160" s="47">
        <f t="shared" si="102"/>
        <v>3292.7332924565126</v>
      </c>
      <c r="AC160" s="47">
        <f t="shared" si="120"/>
        <v>104419.22956242078</v>
      </c>
      <c r="AD160" s="47">
        <f t="shared" si="121"/>
        <v>60193.599241310236</v>
      </c>
      <c r="AE160" s="47">
        <f t="shared" si="122"/>
        <v>42.187832381069683</v>
      </c>
      <c r="AF160" s="49">
        <f t="shared" si="123"/>
        <v>0.63433227119206204</v>
      </c>
      <c r="AG160" s="47">
        <f>IF(ISBLANK($D160),"",S160*_xlfn.XLOOKUP(Q160,DATA!$B$24:$B$25,DATA!$C$24:$C$25,"error",0,1)/1000)</f>
        <v>33.078947948109743</v>
      </c>
      <c r="AH160" s="47">
        <f>IF(ISBLANK($D160),"",V160*_xlfn.XLOOKUP(Q160,DATA!$B$24:$B$25,DATA!$C$24:$C$25,"error",0,1)/1000)</f>
        <v>12.216028717062523</v>
      </c>
      <c r="AI160" s="47">
        <f>IF(ISBLANK($D160),"",X160*_xlfn.XLOOKUP(Q160,DATA!$B$24:$B$25,DATA!$C$24:$C$25,"error",0,1)/1000)</f>
        <v>6.5370916934064187</v>
      </c>
      <c r="AJ160" s="47">
        <f>IF(ISBLANK($D160),"",Z160*_xlfn.XLOOKUP(Q160,DATA!$B$24:$B$25,DATA!$C$24:$C$25,"error",0,1)/1000)</f>
        <v>1.5682490149803752</v>
      </c>
      <c r="AK160" s="47">
        <f>IF(ISBLANK($D160),"",AB160*_xlfn.XLOOKUP(Q160,DATA!$B$24:$B$25,DATA!$C$24:$C$25,"error",0,1)/1000)</f>
        <v>0.6616747551191362</v>
      </c>
      <c r="AL160" s="47">
        <f t="shared" si="103"/>
        <v>20.983044180568452</v>
      </c>
      <c r="AM160" s="47">
        <f t="shared" si="104"/>
        <v>12.095903767541291</v>
      </c>
      <c r="AN160" s="47">
        <f t="shared" si="124"/>
        <v>2.2352802072980023</v>
      </c>
      <c r="AO160" s="47">
        <f t="shared" si="125"/>
        <v>0.8254871722603937</v>
      </c>
      <c r="AP160" s="47">
        <f t="shared" si="126"/>
        <v>0.44173810178260359</v>
      </c>
      <c r="AQ160" s="47">
        <f t="shared" si="127"/>
        <v>0.10597301911775391</v>
      </c>
      <c r="AR160" s="47">
        <f t="shared" si="128"/>
        <v>4.4712077485253722E-2</v>
      </c>
      <c r="AS160" s="47">
        <f t="shared" si="129"/>
        <v>1.4179103706460048</v>
      </c>
      <c r="AT160" s="47">
        <f t="shared" si="130"/>
        <v>0.81736983665199747</v>
      </c>
      <c r="AU160" s="47">
        <f t="shared" si="131"/>
        <v>0.12156892568339545</v>
      </c>
      <c r="AV160" s="47">
        <f t="shared" si="132"/>
        <v>4.4895305908169376E-2</v>
      </c>
      <c r="AW160" s="47">
        <f t="shared" si="133"/>
        <v>2.4024561346627688E-2</v>
      </c>
      <c r="AX160" s="47">
        <f t="shared" si="134"/>
        <v>5.7634949048040026E-3</v>
      </c>
      <c r="AY160" s="47">
        <f t="shared" si="135"/>
        <v>2.4317305755261706E-3</v>
      </c>
      <c r="AZ160" s="47">
        <f t="shared" si="136"/>
        <v>7.7115092735127233E-2</v>
      </c>
      <c r="BA160" s="47">
        <f t="shared" si="137"/>
        <v>4.4453832948268213E-2</v>
      </c>
      <c r="BB160" s="23">
        <f>IF(V160&gt;0,J160*DATA!$C$4,0)</f>
        <v>73833.5</v>
      </c>
      <c r="BC160" s="23">
        <f>IF(X160&gt;0,N160*_xlfn.XLOOKUP(Budapest!O160,DATA!$B$5:$B$6,DATA!$C$5:$C$6,"error",0,1),0)</f>
        <v>17635.248</v>
      </c>
      <c r="BD160" s="23">
        <f>IF(Z160&gt;0,(L160-M160)*DATA!$C$7,"0,00 ")</f>
        <v>15795</v>
      </c>
      <c r="BE160" s="23">
        <f>IF(G160="basement",D160*DATA!$C$8,IF(G160="ground",0,"error"))</f>
        <v>14268</v>
      </c>
      <c r="BF160" s="23">
        <f t="shared" si="138"/>
        <v>121531.74799999999</v>
      </c>
      <c r="BG160" s="23">
        <v>1.48</v>
      </c>
      <c r="BH160" s="23">
        <v>2.066815320041973</v>
      </c>
      <c r="BI160" s="23">
        <f t="shared" si="139"/>
        <v>0.85</v>
      </c>
      <c r="BJ160" s="23">
        <v>2.33</v>
      </c>
      <c r="BK160" s="23">
        <f t="shared" si="140"/>
        <v>0.21630769230769231</v>
      </c>
      <c r="BL160" s="23">
        <f t="shared" si="141"/>
        <v>0.23928112965340181</v>
      </c>
      <c r="BM160" s="5">
        <v>1.1000000000000001</v>
      </c>
      <c r="BN160" s="5">
        <f t="shared" si="142"/>
        <v>0.40124223602484466</v>
      </c>
      <c r="BO160" s="50"/>
      <c r="BP160" s="48">
        <f t="shared" si="105"/>
        <v>6242.25</v>
      </c>
      <c r="BQ160" s="51">
        <f t="shared" si="106"/>
        <v>5</v>
      </c>
      <c r="BR160" s="47">
        <f t="shared" si="143"/>
        <v>1997.52</v>
      </c>
      <c r="BS160" s="46">
        <f t="shared" si="107"/>
        <v>17.5</v>
      </c>
      <c r="BT160" s="46">
        <f t="shared" si="144"/>
        <v>4993.8</v>
      </c>
      <c r="BU160" s="46">
        <f t="shared" si="108"/>
        <v>142.84348212750001</v>
      </c>
      <c r="BV160" s="46">
        <f t="shared" si="109"/>
        <v>90.091499735192329</v>
      </c>
      <c r="BW160" s="46">
        <f t="shared" si="110"/>
        <v>114.61462364210527</v>
      </c>
      <c r="BX160" s="46">
        <f t="shared" si="111"/>
        <v>136.0713758775</v>
      </c>
      <c r="BY160" s="46">
        <f t="shared" si="112"/>
        <v>139.98619881228262</v>
      </c>
      <c r="BZ160" s="46">
        <f t="shared" si="97"/>
        <v>164612.82880373101</v>
      </c>
      <c r="CA160" s="46">
        <f t="shared" si="97"/>
        <v>103821.44429483564</v>
      </c>
      <c r="CB160" s="46">
        <f t="shared" si="97"/>
        <v>132081.89228516212</v>
      </c>
      <c r="CC160" s="46">
        <f t="shared" si="97"/>
        <v>156808.65356123101</v>
      </c>
      <c r="CD160" s="46">
        <f t="shared" si="97"/>
        <v>161320.0955112745</v>
      </c>
    </row>
    <row r="161" spans="1:82" s="57" customFormat="1" ht="15" customHeight="1" x14ac:dyDescent="0.35">
      <c r="A161" s="39">
        <v>158</v>
      </c>
      <c r="B161" s="40" t="s">
        <v>82</v>
      </c>
      <c r="C161" s="40" t="s">
        <v>249</v>
      </c>
      <c r="D161" s="41">
        <v>50.9</v>
      </c>
      <c r="E161" s="41">
        <f t="shared" si="113"/>
        <v>40.72</v>
      </c>
      <c r="F161" s="41">
        <v>28.6</v>
      </c>
      <c r="G161" s="42" t="s">
        <v>84</v>
      </c>
      <c r="H161" s="55">
        <v>1</v>
      </c>
      <c r="I161" s="41">
        <v>4.25</v>
      </c>
      <c r="J161" s="41">
        <f t="shared" si="114"/>
        <v>100.85000000000001</v>
      </c>
      <c r="K161" s="42" t="s">
        <v>85</v>
      </c>
      <c r="L161" s="41">
        <v>20.7</v>
      </c>
      <c r="M161" s="41">
        <v>0</v>
      </c>
      <c r="N161" s="41">
        <v>52.427</v>
      </c>
      <c r="O161" s="45" t="s">
        <v>86</v>
      </c>
      <c r="P161" s="45" t="s">
        <v>85</v>
      </c>
      <c r="Q161" s="45" t="s">
        <v>87</v>
      </c>
      <c r="R161" s="45" t="s">
        <v>88</v>
      </c>
      <c r="S161" s="47">
        <f t="shared" si="115"/>
        <v>15717.116177917002</v>
      </c>
      <c r="T161" s="47">
        <f t="shared" si="98"/>
        <v>385.98025977202855</v>
      </c>
      <c r="U161" s="47">
        <f t="shared" si="116"/>
        <v>10319.800280635463</v>
      </c>
      <c r="V161" s="47">
        <f t="shared" si="99"/>
        <v>5397.3158972815381</v>
      </c>
      <c r="W161" s="47">
        <f t="shared" si="117"/>
        <v>11075.050944401002</v>
      </c>
      <c r="X161" s="47">
        <f t="shared" si="100"/>
        <v>4642.0652335159994</v>
      </c>
      <c r="Y161" s="48">
        <f t="shared" si="118"/>
        <v>14182.962070417001</v>
      </c>
      <c r="Z161" s="47">
        <f t="shared" si="101"/>
        <v>1534.1541075000005</v>
      </c>
      <c r="AA161" s="48">
        <f t="shared" si="119"/>
        <v>15717.116177917002</v>
      </c>
      <c r="AB161" s="47">
        <f t="shared" si="102"/>
        <v>0</v>
      </c>
      <c r="AC161" s="47">
        <f t="shared" si="120"/>
        <v>11573.535238297538</v>
      </c>
      <c r="AD161" s="47">
        <f t="shared" si="121"/>
        <v>4143.5809396194636</v>
      </c>
      <c r="AE161" s="47">
        <f t="shared" si="122"/>
        <v>101.75788162130314</v>
      </c>
      <c r="AF161" s="49">
        <f t="shared" si="123"/>
        <v>0.73636506260344925</v>
      </c>
      <c r="AG161" s="47">
        <f>IF(ISBLANK($D161),"",S161*_xlfn.XLOOKUP(Q161,DATA!$B$24:$B$25,DATA!$C$24:$C$25,"error",0,1)/1000)</f>
        <v>3.158354495952421</v>
      </c>
      <c r="AH161" s="47">
        <f>IF(ISBLANK($D161),"",V161*_xlfn.XLOOKUP(Q161,DATA!$B$24:$B$25,DATA!$C$24:$C$25,"error",0,1)/1000)</f>
        <v>1.0845906295587251</v>
      </c>
      <c r="AI161" s="47">
        <f>IF(ISBLANK($D161),"",X161*_xlfn.XLOOKUP(Q161,DATA!$B$24:$B$25,DATA!$C$24:$C$25,"error",0,1)/1000)</f>
        <v>0.93282300867503998</v>
      </c>
      <c r="AJ161" s="47">
        <f>IF(ISBLANK($D161),"",Z161*_xlfn.XLOOKUP(Q161,DATA!$B$24:$B$25,DATA!$C$24:$C$25,"error",0,1)/1000)</f>
        <v>0.3082882679021251</v>
      </c>
      <c r="AK161" s="47">
        <f>IF(ISBLANK($D161),"",AB161*_xlfn.XLOOKUP(Q161,DATA!$B$24:$B$25,DATA!$C$24:$C$25,"error",0,1)/1000)</f>
        <v>0</v>
      </c>
      <c r="AL161" s="47">
        <f t="shared" si="103"/>
        <v>2.3257019061358899</v>
      </c>
      <c r="AM161" s="47">
        <f t="shared" si="104"/>
        <v>0.83265258981653112</v>
      </c>
      <c r="AN161" s="47">
        <f t="shared" si="124"/>
        <v>0.21342296930082777</v>
      </c>
      <c r="AO161" s="47">
        <f t="shared" si="125"/>
        <v>7.3290237980861622E-2</v>
      </c>
      <c r="AP161" s="47">
        <f t="shared" si="126"/>
        <v>6.303467726586634E-2</v>
      </c>
      <c r="AQ161" s="47">
        <f t="shared" si="127"/>
        <v>2.0832302903490089E-2</v>
      </c>
      <c r="AR161" s="47">
        <f t="shared" si="128"/>
        <v>0</v>
      </c>
      <c r="AS161" s="47">
        <f t="shared" si="129"/>
        <v>0.15715721815021805</v>
      </c>
      <c r="AT161" s="47">
        <f t="shared" si="130"/>
        <v>5.6265751150609722E-2</v>
      </c>
      <c r="AU161" s="47">
        <f t="shared" si="131"/>
        <v>1.1607314827622825E-2</v>
      </c>
      <c r="AV161" s="47">
        <f t="shared" si="132"/>
        <v>3.9859948946552358E-3</v>
      </c>
      <c r="AW161" s="47">
        <f t="shared" si="133"/>
        <v>3.4282314901691886E-3</v>
      </c>
      <c r="AX161" s="47">
        <f t="shared" si="134"/>
        <v>1.1329947248760008E-3</v>
      </c>
      <c r="AY161" s="47">
        <f t="shared" si="135"/>
        <v>0</v>
      </c>
      <c r="AZ161" s="47">
        <f t="shared" si="136"/>
        <v>8.5472211097004248E-3</v>
      </c>
      <c r="BA161" s="47">
        <f t="shared" si="137"/>
        <v>3.0600937179224002E-3</v>
      </c>
      <c r="BB161" s="23">
        <f>IF(V161&gt;0,J161*DATA!$C$4,0)</f>
        <v>6555.2500000000009</v>
      </c>
      <c r="BC161" s="23">
        <f>IF(X161&gt;0,N161*_xlfn.XLOOKUP(Budapest!O161,DATA!$B$5:$B$6,DATA!$C$5:$C$6,"error",0,1),0)</f>
        <v>2516.4960000000001</v>
      </c>
      <c r="BD161" s="23">
        <f>IF(Z161&gt;0,(L161-M161)*DATA!$C$7,"0,00 ")</f>
        <v>3105</v>
      </c>
      <c r="BE161" s="23">
        <f>IF(G161="basement",D161*DATA!$C$8,IF(G161="ground",0,"error"))</f>
        <v>0</v>
      </c>
      <c r="BF161" s="23">
        <f t="shared" si="138"/>
        <v>12176.746000000001</v>
      </c>
      <c r="BG161" s="23">
        <v>1.48</v>
      </c>
      <c r="BH161" s="23">
        <v>2.85</v>
      </c>
      <c r="BI161" s="23">
        <f t="shared" si="139"/>
        <v>0.56999999999999995</v>
      </c>
      <c r="BJ161" s="23">
        <v>2.33</v>
      </c>
      <c r="BK161" s="23">
        <f t="shared" si="140"/>
        <v>0.21630769230769231</v>
      </c>
      <c r="BL161" s="23">
        <f t="shared" si="141"/>
        <v>0.23928112965340181</v>
      </c>
      <c r="BM161" s="5">
        <v>1.1000000000000001</v>
      </c>
      <c r="BN161" s="5">
        <f t="shared" si="142"/>
        <v>0.56999999999999995</v>
      </c>
      <c r="BO161" s="50"/>
      <c r="BP161" s="48">
        <f t="shared" si="105"/>
        <v>216.32499999999999</v>
      </c>
      <c r="BQ161" s="56">
        <f t="shared" si="106"/>
        <v>1</v>
      </c>
      <c r="BR161" s="47">
        <f t="shared" si="143"/>
        <v>69.224000000000004</v>
      </c>
      <c r="BS161" s="47">
        <f t="shared" si="107"/>
        <v>4.25</v>
      </c>
      <c r="BT161" s="47">
        <f t="shared" si="144"/>
        <v>164.40699999999998</v>
      </c>
      <c r="BU161" s="47">
        <f t="shared" si="108"/>
        <v>13.6385943925</v>
      </c>
      <c r="BV161" s="47">
        <f t="shared" si="109"/>
        <v>8.9550505732692312</v>
      </c>
      <c r="BW161" s="47">
        <f t="shared" si="110"/>
        <v>9.610422548074455</v>
      </c>
      <c r="BX161" s="47">
        <f t="shared" si="111"/>
        <v>12.3073256425</v>
      </c>
      <c r="BY161" s="47">
        <f t="shared" si="112"/>
        <v>13.6385943925</v>
      </c>
      <c r="BZ161" s="47">
        <f t="shared" si="97"/>
        <v>15717.116177917002</v>
      </c>
      <c r="CA161" s="47">
        <f t="shared" si="97"/>
        <v>10319.800280635463</v>
      </c>
      <c r="CB161" s="47">
        <f t="shared" si="97"/>
        <v>11075.050944401002</v>
      </c>
      <c r="CC161" s="47">
        <f t="shared" si="97"/>
        <v>14182.962070417001</v>
      </c>
      <c r="CD161" s="47">
        <f t="shared" si="97"/>
        <v>15717.116177917002</v>
      </c>
    </row>
    <row r="162" spans="1:82" s="54" customFormat="1" ht="15" customHeight="1" x14ac:dyDescent="0.35">
      <c r="A162" s="39">
        <v>159</v>
      </c>
      <c r="B162" s="40" t="s">
        <v>82</v>
      </c>
      <c r="C162" s="40" t="s">
        <v>250</v>
      </c>
      <c r="D162" s="41">
        <v>127.8</v>
      </c>
      <c r="E162" s="41">
        <f t="shared" si="113"/>
        <v>102.24000000000001</v>
      </c>
      <c r="F162" s="41">
        <v>47.4</v>
      </c>
      <c r="G162" s="42" t="s">
        <v>84</v>
      </c>
      <c r="H162" s="43">
        <v>1</v>
      </c>
      <c r="I162" s="44">
        <v>4.25</v>
      </c>
      <c r="J162" s="41">
        <f t="shared" si="114"/>
        <v>169.14999999999998</v>
      </c>
      <c r="K162" s="42" t="s">
        <v>85</v>
      </c>
      <c r="L162" s="44">
        <v>32.299999999999997</v>
      </c>
      <c r="M162" s="44">
        <v>0</v>
      </c>
      <c r="N162" s="41">
        <v>131.63400000000001</v>
      </c>
      <c r="O162" s="45" t="s">
        <v>86</v>
      </c>
      <c r="P162" s="45" t="s">
        <v>85</v>
      </c>
      <c r="Q162" s="45" t="s">
        <v>87</v>
      </c>
      <c r="R162" s="45" t="s">
        <v>88</v>
      </c>
      <c r="S162" s="46">
        <f t="shared" si="115"/>
        <v>31818.922720913997</v>
      </c>
      <c r="T162" s="46">
        <f t="shared" si="98"/>
        <v>311.21794523585675</v>
      </c>
      <c r="U162" s="47">
        <f t="shared" si="116"/>
        <v>22766.310088041701</v>
      </c>
      <c r="V162" s="47">
        <f t="shared" si="99"/>
        <v>9052.6126328722967</v>
      </c>
      <c r="W162" s="47">
        <f t="shared" si="117"/>
        <v>20163.599796683262</v>
      </c>
      <c r="X162" s="47">
        <f t="shared" si="100"/>
        <v>11655.322924230735</v>
      </c>
      <c r="Y162" s="48">
        <f t="shared" si="118"/>
        <v>29425.049403414003</v>
      </c>
      <c r="Z162" s="47">
        <f t="shared" si="101"/>
        <v>2393.8733174999943</v>
      </c>
      <c r="AA162" s="48">
        <f t="shared" si="119"/>
        <v>31818.922720913997</v>
      </c>
      <c r="AB162" s="47">
        <f t="shared" si="102"/>
        <v>0</v>
      </c>
      <c r="AC162" s="47">
        <f t="shared" si="120"/>
        <v>23101.808874603026</v>
      </c>
      <c r="AD162" s="47">
        <f t="shared" si="121"/>
        <v>8717.113846310971</v>
      </c>
      <c r="AE162" s="47">
        <f t="shared" si="122"/>
        <v>85.261285664230925</v>
      </c>
      <c r="AF162" s="49">
        <f t="shared" si="123"/>
        <v>0.72603994413106354</v>
      </c>
      <c r="AG162" s="47">
        <f>IF(ISBLANK($D162),"",S162*_xlfn.XLOOKUP(Q162,DATA!$B$24:$B$25,DATA!$C$24:$C$25,"error",0,1)/1000)</f>
        <v>6.3940125207676672</v>
      </c>
      <c r="AH162" s="47">
        <f>IF(ISBLANK($D162),"",V162*_xlfn.XLOOKUP(Q162,DATA!$B$24:$B$25,DATA!$C$24:$C$25,"error",0,1)/1000)</f>
        <v>1.8191225085756879</v>
      </c>
      <c r="AI162" s="47">
        <f>IF(ISBLANK($D162),"",X162*_xlfn.XLOOKUP(Q162,DATA!$B$24:$B$25,DATA!$C$24:$C$25,"error",0,1)/1000)</f>
        <v>2.3421371416241659</v>
      </c>
      <c r="AJ162" s="47">
        <f>IF(ISBLANK($D162),"",Z162*_xlfn.XLOOKUP(Q162,DATA!$B$24:$B$25,DATA!$C$24:$C$25,"error",0,1)/1000)</f>
        <v>0.48104884315162383</v>
      </c>
      <c r="AK162" s="47">
        <f>IF(ISBLANK($D162),"",AB162*_xlfn.XLOOKUP(Q162,DATA!$B$24:$B$25,DATA!$C$24:$C$25,"error",0,1)/1000)</f>
        <v>0</v>
      </c>
      <c r="AL162" s="47">
        <f t="shared" si="103"/>
        <v>4.6423084933514778</v>
      </c>
      <c r="AM162" s="47">
        <f t="shared" si="104"/>
        <v>1.7517040274161895</v>
      </c>
      <c r="AN162" s="47">
        <f t="shared" si="124"/>
        <v>0.43206965515674128</v>
      </c>
      <c r="AO162" s="47">
        <f t="shared" si="125"/>
        <v>0.12292557019794477</v>
      </c>
      <c r="AP162" s="47">
        <f t="shared" si="126"/>
        <v>0.1582678144317822</v>
      </c>
      <c r="AQ162" s="47">
        <f t="shared" si="127"/>
        <v>3.2506443661001354E-2</v>
      </c>
      <c r="AR162" s="47">
        <f t="shared" si="128"/>
        <v>0</v>
      </c>
      <c r="AS162" s="47">
        <f t="shared" si="129"/>
        <v>0.31369982829072829</v>
      </c>
      <c r="AT162" s="47">
        <f t="shared" si="130"/>
        <v>0.11836982686601299</v>
      </c>
      <c r="AU162" s="47">
        <f t="shared" si="131"/>
        <v>2.3498728985433866E-2</v>
      </c>
      <c r="AV162" s="47">
        <f t="shared" si="132"/>
        <v>6.6854837524138065E-3</v>
      </c>
      <c r="AW162" s="47">
        <f t="shared" si="133"/>
        <v>8.6076224841576034E-3</v>
      </c>
      <c r="AX162" s="47">
        <f t="shared" si="134"/>
        <v>1.7679096431639965E-3</v>
      </c>
      <c r="AY162" s="47">
        <f t="shared" si="135"/>
        <v>0</v>
      </c>
      <c r="AZ162" s="47">
        <f t="shared" si="136"/>
        <v>1.7061015879735408E-2</v>
      </c>
      <c r="BA162" s="47">
        <f t="shared" si="137"/>
        <v>6.4377131056984581E-3</v>
      </c>
      <c r="BB162" s="23">
        <f>IF(V162&gt;0,J162*DATA!$C$4,0)</f>
        <v>10994.749999999998</v>
      </c>
      <c r="BC162" s="23">
        <f>IF(X162&gt;0,N162*_xlfn.XLOOKUP(Budapest!O162,DATA!$B$5:$B$6,DATA!$C$5:$C$6,"error",0,1),0)</f>
        <v>6318.4320000000007</v>
      </c>
      <c r="BD162" s="23">
        <f>IF(Z162&gt;0,(L162-M162)*DATA!$C$7,"0,00 ")</f>
        <v>4845</v>
      </c>
      <c r="BE162" s="23">
        <f>IF(G162="basement",D162*DATA!$C$8,IF(G162="ground",0,"error"))</f>
        <v>0</v>
      </c>
      <c r="BF162" s="23">
        <f t="shared" si="138"/>
        <v>22158.182000000001</v>
      </c>
      <c r="BG162" s="23">
        <v>1.48</v>
      </c>
      <c r="BH162" s="23">
        <v>2.85</v>
      </c>
      <c r="BI162" s="23">
        <f t="shared" si="139"/>
        <v>0.56999999999999995</v>
      </c>
      <c r="BJ162" s="23">
        <v>2.33</v>
      </c>
      <c r="BK162" s="23">
        <f t="shared" si="140"/>
        <v>0.21630769230769231</v>
      </c>
      <c r="BL162" s="23">
        <f t="shared" si="141"/>
        <v>0.23928112965340181</v>
      </c>
      <c r="BM162" s="5">
        <v>1.1000000000000001</v>
      </c>
      <c r="BN162" s="5">
        <f t="shared" si="142"/>
        <v>0.56999999999999995</v>
      </c>
      <c r="BO162" s="50"/>
      <c r="BP162" s="48">
        <f t="shared" si="105"/>
        <v>543.15</v>
      </c>
      <c r="BQ162" s="51">
        <f t="shared" si="106"/>
        <v>1</v>
      </c>
      <c r="BR162" s="47">
        <f t="shared" si="143"/>
        <v>173.80799999999999</v>
      </c>
      <c r="BS162" s="46">
        <f t="shared" si="107"/>
        <v>4.25</v>
      </c>
      <c r="BT162" s="46">
        <f t="shared" si="144"/>
        <v>412.79399999999998</v>
      </c>
      <c r="BU162" s="46">
        <f t="shared" si="108"/>
        <v>27.611005484999996</v>
      </c>
      <c r="BV162" s="46">
        <f t="shared" si="109"/>
        <v>19.755562381153851</v>
      </c>
      <c r="BW162" s="46">
        <f t="shared" si="110"/>
        <v>17.497049459114248</v>
      </c>
      <c r="BX162" s="46">
        <f t="shared" si="111"/>
        <v>25.533711735000001</v>
      </c>
      <c r="BY162" s="46">
        <f t="shared" si="112"/>
        <v>27.611005484999996</v>
      </c>
      <c r="BZ162" s="46">
        <f t="shared" si="97"/>
        <v>31818.922720913997</v>
      </c>
      <c r="CA162" s="46">
        <f t="shared" si="97"/>
        <v>22766.310088041701</v>
      </c>
      <c r="CB162" s="46">
        <f t="shared" si="97"/>
        <v>20163.599796683262</v>
      </c>
      <c r="CC162" s="46">
        <f t="shared" si="97"/>
        <v>29425.049403414003</v>
      </c>
      <c r="CD162" s="46">
        <f t="shared" si="97"/>
        <v>31818.922720913997</v>
      </c>
    </row>
    <row r="163" spans="1:82" s="54" customFormat="1" ht="15" customHeight="1" x14ac:dyDescent="0.35">
      <c r="A163" s="39">
        <v>160</v>
      </c>
      <c r="B163" s="40" t="s">
        <v>82</v>
      </c>
      <c r="C163" s="40" t="s">
        <v>251</v>
      </c>
      <c r="D163" s="41">
        <v>404.3</v>
      </c>
      <c r="E163" s="41">
        <f t="shared" si="113"/>
        <v>323.44000000000005</v>
      </c>
      <c r="F163" s="41">
        <v>82</v>
      </c>
      <c r="G163" s="42" t="s">
        <v>84</v>
      </c>
      <c r="H163" s="43">
        <v>1</v>
      </c>
      <c r="I163" s="44">
        <v>4.25</v>
      </c>
      <c r="J163" s="41">
        <f t="shared" si="114"/>
        <v>275.7</v>
      </c>
      <c r="K163" s="42" t="s">
        <v>85</v>
      </c>
      <c r="L163" s="44">
        <v>72.8</v>
      </c>
      <c r="M163" s="44">
        <v>0</v>
      </c>
      <c r="N163" s="41">
        <v>416.42900000000003</v>
      </c>
      <c r="O163" s="45" t="s">
        <v>86</v>
      </c>
      <c r="P163" s="45" t="s">
        <v>85</v>
      </c>
      <c r="Q163" s="45" t="s">
        <v>87</v>
      </c>
      <c r="R163" s="45" t="s">
        <v>88</v>
      </c>
      <c r="S163" s="46">
        <f t="shared" si="115"/>
        <v>80854.201447159008</v>
      </c>
      <c r="T163" s="46">
        <f t="shared" si="98"/>
        <v>249.98207224573025</v>
      </c>
      <c r="U163" s="47">
        <f t="shared" si="116"/>
        <v>66099.218870257479</v>
      </c>
      <c r="V163" s="47">
        <f t="shared" si="99"/>
        <v>14754.98257690153</v>
      </c>
      <c r="W163" s="47">
        <f t="shared" si="117"/>
        <v>43982.158737718564</v>
      </c>
      <c r="X163" s="47">
        <f t="shared" si="100"/>
        <v>36872.042709440444</v>
      </c>
      <c r="Y163" s="48">
        <f t="shared" si="118"/>
        <v>75458.722267159028</v>
      </c>
      <c r="Z163" s="47">
        <f t="shared" si="101"/>
        <v>5395.4791799999803</v>
      </c>
      <c r="AA163" s="48">
        <f t="shared" si="119"/>
        <v>80854.201447159008</v>
      </c>
      <c r="AB163" s="47">
        <f t="shared" si="102"/>
        <v>0</v>
      </c>
      <c r="AC163" s="47">
        <f t="shared" si="120"/>
        <v>57022.504466341954</v>
      </c>
      <c r="AD163" s="47">
        <f t="shared" si="121"/>
        <v>23831.696980817054</v>
      </c>
      <c r="AE163" s="47">
        <f t="shared" si="122"/>
        <v>73.681971867477898</v>
      </c>
      <c r="AF163" s="49">
        <f t="shared" si="123"/>
        <v>0.7052509757777784</v>
      </c>
      <c r="AG163" s="47">
        <f>IF(ISBLANK($D163),"",S163*_xlfn.XLOOKUP(Q163,DATA!$B$24:$B$25,DATA!$C$24:$C$25,"error",0,1)/1000)</f>
        <v>16.247651780806603</v>
      </c>
      <c r="AH163" s="47">
        <f>IF(ISBLANK($D163),"",V163*_xlfn.XLOOKUP(Q163,DATA!$B$24:$B$25,DATA!$C$24:$C$25,"error",0,1)/1000)</f>
        <v>2.9650137488283623</v>
      </c>
      <c r="AI163" s="47">
        <f>IF(ISBLANK($D163),"",X163*_xlfn.XLOOKUP(Q163,DATA!$B$24:$B$25,DATA!$C$24:$C$25,"error",0,1)/1000)</f>
        <v>7.409436982462057</v>
      </c>
      <c r="AJ163" s="47">
        <f>IF(ISBLANK($D163),"",Z163*_xlfn.XLOOKUP(Q163,DATA!$B$24:$B$25,DATA!$C$24:$C$25,"error",0,1)/1000)</f>
        <v>1.0842215412209959</v>
      </c>
      <c r="AK163" s="47">
        <f>IF(ISBLANK($D163),"",AB163*_xlfn.XLOOKUP(Q163,DATA!$B$24:$B$25,DATA!$C$24:$C$25,"error",0,1)/1000)</f>
        <v>0</v>
      </c>
      <c r="AL163" s="47">
        <f t="shared" si="103"/>
        <v>11.458672272511416</v>
      </c>
      <c r="AM163" s="47">
        <f t="shared" si="104"/>
        <v>4.7889795082951867</v>
      </c>
      <c r="AN163" s="47">
        <f t="shared" si="124"/>
        <v>1.0979204809559997</v>
      </c>
      <c r="AO163" s="47">
        <f t="shared" si="125"/>
        <v>0.20035814190702567</v>
      </c>
      <c r="AP163" s="47">
        <f t="shared" si="126"/>
        <v>0.50068605144577139</v>
      </c>
      <c r="AQ163" s="47">
        <f t="shared" si="127"/>
        <v>7.3265297167829591E-2</v>
      </c>
      <c r="AR163" s="47">
        <f t="shared" si="128"/>
        <v>0</v>
      </c>
      <c r="AS163" s="47">
        <f t="shared" si="129"/>
        <v>0.77430949052062659</v>
      </c>
      <c r="AT163" s="47">
        <f t="shared" si="130"/>
        <v>0.32361099043537311</v>
      </c>
      <c r="AU163" s="47">
        <f t="shared" si="131"/>
        <v>5.9711982828747623E-2</v>
      </c>
      <c r="AV163" s="47">
        <f t="shared" si="132"/>
        <v>1.0896765418507169E-2</v>
      </c>
      <c r="AW163" s="47">
        <f t="shared" si="133"/>
        <v>2.7230530284389057E-2</v>
      </c>
      <c r="AX163" s="47">
        <f t="shared" si="134"/>
        <v>3.9846384527039867E-3</v>
      </c>
      <c r="AY163" s="47">
        <f t="shared" si="135"/>
        <v>0</v>
      </c>
      <c r="AZ163" s="47">
        <f t="shared" si="136"/>
        <v>4.211193415560021E-2</v>
      </c>
      <c r="BA163" s="47">
        <f t="shared" si="137"/>
        <v>1.7600048673147413E-2</v>
      </c>
      <c r="BB163" s="23">
        <f>IF(V163&gt;0,J163*DATA!$C$4,0)</f>
        <v>17920.5</v>
      </c>
      <c r="BC163" s="23">
        <f>IF(X163&gt;0,N163*_xlfn.XLOOKUP(Budapest!O163,DATA!$B$5:$B$6,DATA!$C$5:$C$6,"error",0,1),0)</f>
        <v>19988.592000000001</v>
      </c>
      <c r="BD163" s="23">
        <f>IF(Z163&gt;0,(L163-M163)*DATA!$C$7,"0,00 ")</f>
        <v>10920</v>
      </c>
      <c r="BE163" s="23">
        <f>IF(G163="basement",D163*DATA!$C$8,IF(G163="ground",0,"error"))</f>
        <v>0</v>
      </c>
      <c r="BF163" s="23">
        <f t="shared" si="138"/>
        <v>48829.092000000004</v>
      </c>
      <c r="BG163" s="23">
        <v>1.48</v>
      </c>
      <c r="BH163" s="23">
        <v>2.85</v>
      </c>
      <c r="BI163" s="23">
        <f t="shared" si="139"/>
        <v>0.56999999999999995</v>
      </c>
      <c r="BJ163" s="23">
        <v>2.33</v>
      </c>
      <c r="BK163" s="23">
        <f t="shared" si="140"/>
        <v>0.21630769230769231</v>
      </c>
      <c r="BL163" s="23">
        <f t="shared" si="141"/>
        <v>0.23928112965340181</v>
      </c>
      <c r="BM163" s="5">
        <v>1.1000000000000001</v>
      </c>
      <c r="BN163" s="5">
        <f t="shared" si="142"/>
        <v>0.56999999999999995</v>
      </c>
      <c r="BO163" s="50"/>
      <c r="BP163" s="48">
        <f t="shared" si="105"/>
        <v>1718.2750000000001</v>
      </c>
      <c r="BQ163" s="51">
        <f t="shared" si="106"/>
        <v>1</v>
      </c>
      <c r="BR163" s="47">
        <f t="shared" si="143"/>
        <v>549.84800000000007</v>
      </c>
      <c r="BS163" s="46">
        <f t="shared" si="107"/>
        <v>4.25</v>
      </c>
      <c r="BT163" s="46">
        <f t="shared" si="144"/>
        <v>1305.8890000000001</v>
      </c>
      <c r="BU163" s="46">
        <f t="shared" si="108"/>
        <v>70.1615770975</v>
      </c>
      <c r="BV163" s="46">
        <f t="shared" si="109"/>
        <v>57.357878228269243</v>
      </c>
      <c r="BW163" s="46">
        <f t="shared" si="110"/>
        <v>38.165705256611041</v>
      </c>
      <c r="BX163" s="46">
        <f t="shared" si="111"/>
        <v>65.479627097500014</v>
      </c>
      <c r="BY163" s="46">
        <f t="shared" si="112"/>
        <v>70.1615770975</v>
      </c>
      <c r="BZ163" s="46">
        <f t="shared" si="97"/>
        <v>80854.201447159008</v>
      </c>
      <c r="CA163" s="46">
        <f t="shared" si="97"/>
        <v>66099.218870257479</v>
      </c>
      <c r="CB163" s="46">
        <f t="shared" si="97"/>
        <v>43982.158737718564</v>
      </c>
      <c r="CC163" s="46">
        <f t="shared" si="97"/>
        <v>75458.722267159028</v>
      </c>
      <c r="CD163" s="46">
        <f t="shared" si="97"/>
        <v>80854.201447159008</v>
      </c>
    </row>
    <row r="164" spans="1:82" s="54" customFormat="1" ht="15" customHeight="1" x14ac:dyDescent="0.35">
      <c r="A164" s="39">
        <v>161</v>
      </c>
      <c r="B164" s="40" t="s">
        <v>82</v>
      </c>
      <c r="C164" s="40" t="s">
        <v>252</v>
      </c>
      <c r="D164" s="41">
        <v>493.8</v>
      </c>
      <c r="E164" s="41">
        <f t="shared" si="113"/>
        <v>2765.28</v>
      </c>
      <c r="F164" s="41">
        <v>104</v>
      </c>
      <c r="G164" s="42" t="s">
        <v>84</v>
      </c>
      <c r="H164" s="43">
        <v>7</v>
      </c>
      <c r="I164" s="44">
        <v>23.25</v>
      </c>
      <c r="J164" s="41">
        <f t="shared" si="114"/>
        <v>1982.6</v>
      </c>
      <c r="K164" s="42" t="s">
        <v>97</v>
      </c>
      <c r="L164" s="44">
        <v>435.4</v>
      </c>
      <c r="M164" s="44">
        <v>435.4</v>
      </c>
      <c r="N164" s="41">
        <v>508.61400000000003</v>
      </c>
      <c r="O164" s="45" t="s">
        <v>86</v>
      </c>
      <c r="P164" s="45" t="s">
        <v>97</v>
      </c>
      <c r="Q164" s="45" t="s">
        <v>87</v>
      </c>
      <c r="R164" s="45" t="s">
        <v>88</v>
      </c>
      <c r="S164" s="46">
        <f t="shared" si="115"/>
        <v>114780.58512639604</v>
      </c>
      <c r="T164" s="46">
        <f t="shared" si="98"/>
        <v>41.507762369957483</v>
      </c>
      <c r="U164" s="47">
        <f t="shared" si="116"/>
        <v>114780.58512639604</v>
      </c>
      <c r="V164" s="47">
        <f t="shared" si="99"/>
        <v>0</v>
      </c>
      <c r="W164" s="47">
        <f t="shared" si="117"/>
        <v>112638.37206022687</v>
      </c>
      <c r="X164" s="47">
        <f t="shared" si="100"/>
        <v>2142.2130661691626</v>
      </c>
      <c r="Y164" s="48">
        <f t="shared" si="118"/>
        <v>114780.58512639604</v>
      </c>
      <c r="Z164" s="47">
        <f t="shared" si="101"/>
        <v>0</v>
      </c>
      <c r="AA164" s="48">
        <f t="shared" si="119"/>
        <v>114780.58512639604</v>
      </c>
      <c r="AB164" s="47">
        <f t="shared" si="102"/>
        <v>0</v>
      </c>
      <c r="AC164" s="47">
        <f t="shared" si="120"/>
        <v>2142.2130661691626</v>
      </c>
      <c r="AD164" s="47">
        <f t="shared" si="121"/>
        <v>112638.37206022687</v>
      </c>
      <c r="AE164" s="47">
        <f t="shared" si="122"/>
        <v>40.733080216190352</v>
      </c>
      <c r="AF164" s="49">
        <f t="shared" si="123"/>
        <v>1.8663548925196394E-2</v>
      </c>
      <c r="AG164" s="47">
        <f>IF(ISBLANK($D164),"",S164*_xlfn.XLOOKUP(Q164,DATA!$B$24:$B$25,DATA!$C$24:$C$25,"error",0,1)/1000)</f>
        <v>23.06515858114928</v>
      </c>
      <c r="AH164" s="47">
        <f>IF(ISBLANK($D164),"",V164*_xlfn.XLOOKUP(Q164,DATA!$B$24:$B$25,DATA!$C$24:$C$25,"error",0,1)/1000)</f>
        <v>0</v>
      </c>
      <c r="AI164" s="47">
        <f>IF(ISBLANK($D164),"",X164*_xlfn.XLOOKUP(Q164,DATA!$B$24:$B$25,DATA!$C$24:$C$25,"error",0,1)/1000)</f>
        <v>0.43047771564669318</v>
      </c>
      <c r="AJ164" s="47">
        <f>IF(ISBLANK($D164),"",Z164*_xlfn.XLOOKUP(Q164,DATA!$B$24:$B$25,DATA!$C$24:$C$25,"error",0,1)/1000)</f>
        <v>0</v>
      </c>
      <c r="AK164" s="47">
        <f>IF(ISBLANK($D164),"",AB164*_xlfn.XLOOKUP(Q164,DATA!$B$24:$B$25,DATA!$C$24:$C$25,"error",0,1)/1000)</f>
        <v>0</v>
      </c>
      <c r="AL164" s="47">
        <f t="shared" si="103"/>
        <v>0.43047771564669318</v>
      </c>
      <c r="AM164" s="47">
        <f t="shared" si="104"/>
        <v>22.634680865502588</v>
      </c>
      <c r="AN164" s="47">
        <f t="shared" si="124"/>
        <v>1.5586073818160477</v>
      </c>
      <c r="AO164" s="47">
        <f t="shared" si="125"/>
        <v>0</v>
      </c>
      <c r="AP164" s="47">
        <f t="shared" si="126"/>
        <v>2.9089145125696075E-2</v>
      </c>
      <c r="AQ164" s="47">
        <f t="shared" si="127"/>
        <v>0</v>
      </c>
      <c r="AR164" s="47">
        <f t="shared" si="128"/>
        <v>0</v>
      </c>
      <c r="AS164" s="47">
        <f t="shared" si="129"/>
        <v>2.9089145125696075E-2</v>
      </c>
      <c r="AT164" s="47">
        <f t="shared" si="130"/>
        <v>1.5295182366903517</v>
      </c>
      <c r="AU164" s="47">
        <f t="shared" si="131"/>
        <v>8.4767101838488179E-2</v>
      </c>
      <c r="AV164" s="47">
        <f t="shared" si="132"/>
        <v>0</v>
      </c>
      <c r="AW164" s="47">
        <f t="shared" si="133"/>
        <v>1.5820549524097297E-3</v>
      </c>
      <c r="AX164" s="47">
        <f t="shared" si="134"/>
        <v>0</v>
      </c>
      <c r="AY164" s="47">
        <f t="shared" si="135"/>
        <v>0</v>
      </c>
      <c r="AZ164" s="47">
        <f t="shared" si="136"/>
        <v>1.5820549524097297E-3</v>
      </c>
      <c r="BA164" s="47">
        <f t="shared" si="137"/>
        <v>8.3185046886078445E-2</v>
      </c>
      <c r="BB164" s="23">
        <f>IF(V164&gt;0,J164*DATA!$C$4,0)</f>
        <v>0</v>
      </c>
      <c r="BC164" s="23">
        <f>IF(X164&gt;0,N164*_xlfn.XLOOKUP(Budapest!O164,DATA!$B$5:$B$6,DATA!$C$5:$C$6,"error",0,1),0)</f>
        <v>24413.472000000002</v>
      </c>
      <c r="BD164" s="23" t="str">
        <f>IF(Z164&gt;0,(L164-M164)*DATA!$C$7,"0,00 ")</f>
        <v xml:space="preserve">0,00 </v>
      </c>
      <c r="BE164" s="23">
        <f>IF(G164="basement",D164*DATA!$C$8,IF(G164="ground",0,"error"))</f>
        <v>0</v>
      </c>
      <c r="BF164" s="23">
        <f t="shared" si="138"/>
        <v>24413.472000000002</v>
      </c>
      <c r="BG164" s="23">
        <v>0.25</v>
      </c>
      <c r="BH164" s="23">
        <v>1.1000000000000001</v>
      </c>
      <c r="BI164" s="23">
        <f t="shared" si="139"/>
        <v>0.56999999999999995</v>
      </c>
      <c r="BJ164" s="23">
        <v>0.22</v>
      </c>
      <c r="BK164" s="23">
        <f t="shared" si="140"/>
        <v>0.25</v>
      </c>
      <c r="BL164" s="23">
        <f t="shared" si="141"/>
        <v>0.12054794520547943</v>
      </c>
      <c r="BM164" s="5">
        <v>1.1000000000000001</v>
      </c>
      <c r="BN164" s="5">
        <f t="shared" si="142"/>
        <v>0.56999999999999995</v>
      </c>
      <c r="BO164" s="50"/>
      <c r="BP164" s="48">
        <f t="shared" si="105"/>
        <v>11480.85</v>
      </c>
      <c r="BQ164" s="51">
        <f t="shared" si="106"/>
        <v>7</v>
      </c>
      <c r="BR164" s="47">
        <f t="shared" si="143"/>
        <v>3673.8720000000003</v>
      </c>
      <c r="BS164" s="46">
        <f t="shared" si="107"/>
        <v>23.25</v>
      </c>
      <c r="BT164" s="46">
        <f t="shared" si="144"/>
        <v>9184.68</v>
      </c>
      <c r="BU164" s="46">
        <f t="shared" si="108"/>
        <v>99.601340790000023</v>
      </c>
      <c r="BV164" s="46">
        <f t="shared" si="109"/>
        <v>99.601340790000023</v>
      </c>
      <c r="BW164" s="46">
        <f t="shared" si="110"/>
        <v>97.7424262931507</v>
      </c>
      <c r="BX164" s="46">
        <f t="shared" si="111"/>
        <v>99.601340790000023</v>
      </c>
      <c r="BY164" s="46">
        <f t="shared" si="112"/>
        <v>99.601340790000023</v>
      </c>
      <c r="BZ164" s="46">
        <f t="shared" si="97"/>
        <v>114780.58512639604</v>
      </c>
      <c r="CA164" s="46">
        <f t="shared" si="97"/>
        <v>114780.58512639604</v>
      </c>
      <c r="CB164" s="46">
        <f t="shared" si="97"/>
        <v>112638.37206022687</v>
      </c>
      <c r="CC164" s="46">
        <f t="shared" si="97"/>
        <v>114780.58512639604</v>
      </c>
      <c r="CD164" s="46">
        <f t="shared" si="97"/>
        <v>114780.58512639604</v>
      </c>
    </row>
    <row r="165" spans="1:82" s="54" customFormat="1" x14ac:dyDescent="0.35">
      <c r="A165" s="39">
        <v>162</v>
      </c>
      <c r="B165" s="40" t="s">
        <v>82</v>
      </c>
      <c r="C165" s="40" t="s">
        <v>253</v>
      </c>
      <c r="D165" s="41">
        <v>841.7</v>
      </c>
      <c r="E165" s="41">
        <f t="shared" si="113"/>
        <v>4713.5200000000004</v>
      </c>
      <c r="F165" s="41">
        <v>139.6</v>
      </c>
      <c r="G165" s="42" t="s">
        <v>84</v>
      </c>
      <c r="H165" s="43">
        <v>7</v>
      </c>
      <c r="I165" s="44">
        <v>23.25</v>
      </c>
      <c r="J165" s="41">
        <f t="shared" si="114"/>
        <v>2694.5</v>
      </c>
      <c r="K165" s="42" t="s">
        <v>97</v>
      </c>
      <c r="L165" s="44">
        <v>551.20000000000005</v>
      </c>
      <c r="M165" s="44">
        <v>551.20000000000005</v>
      </c>
      <c r="N165" s="41">
        <v>841.7</v>
      </c>
      <c r="O165" s="45" t="s">
        <v>98</v>
      </c>
      <c r="P165" s="45" t="s">
        <v>97</v>
      </c>
      <c r="Q165" s="45" t="s">
        <v>87</v>
      </c>
      <c r="R165" s="45" t="s">
        <v>88</v>
      </c>
      <c r="S165" s="46">
        <f t="shared" si="115"/>
        <v>178908.50294646007</v>
      </c>
      <c r="T165" s="46">
        <f t="shared" si="98"/>
        <v>37.956453552007851</v>
      </c>
      <c r="U165" s="47">
        <f t="shared" si="116"/>
        <v>178908.50294646007</v>
      </c>
      <c r="V165" s="47">
        <f t="shared" si="99"/>
        <v>0</v>
      </c>
      <c r="W165" s="47">
        <f t="shared" si="117"/>
        <v>175308.47005459975</v>
      </c>
      <c r="X165" s="47">
        <f t="shared" si="100"/>
        <v>3600.0328918603191</v>
      </c>
      <c r="Y165" s="48">
        <f t="shared" si="118"/>
        <v>178908.50294646007</v>
      </c>
      <c r="Z165" s="47">
        <f t="shared" si="101"/>
        <v>0</v>
      </c>
      <c r="AA165" s="48">
        <f t="shared" si="119"/>
        <v>178908.50294646007</v>
      </c>
      <c r="AB165" s="47">
        <f t="shared" si="102"/>
        <v>0</v>
      </c>
      <c r="AC165" s="47">
        <f t="shared" si="120"/>
        <v>3600.0328918603191</v>
      </c>
      <c r="AD165" s="47">
        <f t="shared" si="121"/>
        <v>175308.47005459975</v>
      </c>
      <c r="AE165" s="47">
        <f t="shared" si="122"/>
        <v>37.192686156969678</v>
      </c>
      <c r="AF165" s="49">
        <f t="shared" si="123"/>
        <v>2.0122201195421408E-2</v>
      </c>
      <c r="AG165" s="47">
        <f>IF(ISBLANK($D165),"",S165*_xlfn.XLOOKUP(Q165,DATA!$B$24:$B$25,DATA!$C$24:$C$25,"error",0,1)/1000)</f>
        <v>35.951663667091147</v>
      </c>
      <c r="AH165" s="47">
        <f>IF(ISBLANK($D165),"",V165*_xlfn.XLOOKUP(Q165,DATA!$B$24:$B$25,DATA!$C$24:$C$25,"error",0,1)/1000)</f>
        <v>0</v>
      </c>
      <c r="AI165" s="47">
        <f>IF(ISBLANK($D165),"",X165*_xlfn.XLOOKUP(Q165,DATA!$B$24:$B$25,DATA!$C$24:$C$25,"error",0,1)/1000)</f>
        <v>0.72342660961933114</v>
      </c>
      <c r="AJ165" s="47">
        <f>IF(ISBLANK($D165),"",Z165*_xlfn.XLOOKUP(Q165,DATA!$B$24:$B$25,DATA!$C$24:$C$25,"error",0,1)/1000)</f>
        <v>0</v>
      </c>
      <c r="AK165" s="47">
        <f>IF(ISBLANK($D165),"",AB165*_xlfn.XLOOKUP(Q165,DATA!$B$24:$B$25,DATA!$C$24:$C$25,"error",0,1)/1000)</f>
        <v>0</v>
      </c>
      <c r="AL165" s="47">
        <f t="shared" si="103"/>
        <v>0.72342660961933114</v>
      </c>
      <c r="AM165" s="47">
        <f t="shared" si="104"/>
        <v>35.228237057471816</v>
      </c>
      <c r="AN165" s="47">
        <f t="shared" si="124"/>
        <v>2.429401392708916</v>
      </c>
      <c r="AO165" s="47">
        <f t="shared" si="125"/>
        <v>0</v>
      </c>
      <c r="AP165" s="47">
        <f t="shared" si="126"/>
        <v>4.8884903608525862E-2</v>
      </c>
      <c r="AQ165" s="47">
        <f t="shared" si="127"/>
        <v>0</v>
      </c>
      <c r="AR165" s="47">
        <f t="shared" si="128"/>
        <v>0</v>
      </c>
      <c r="AS165" s="47">
        <f t="shared" si="129"/>
        <v>4.8884903608525862E-2</v>
      </c>
      <c r="AT165" s="47">
        <f t="shared" si="130"/>
        <v>2.38051648910039</v>
      </c>
      <c r="AU165" s="47">
        <f t="shared" si="131"/>
        <v>0.13212648526171719</v>
      </c>
      <c r="AV165" s="47">
        <f t="shared" si="132"/>
        <v>0</v>
      </c>
      <c r="AW165" s="47">
        <f t="shared" si="133"/>
        <v>2.6586757196801593E-3</v>
      </c>
      <c r="AX165" s="47">
        <f t="shared" si="134"/>
        <v>0</v>
      </c>
      <c r="AY165" s="47">
        <f t="shared" si="135"/>
        <v>0</v>
      </c>
      <c r="AZ165" s="47">
        <f t="shared" si="136"/>
        <v>2.6586757196801593E-3</v>
      </c>
      <c r="BA165" s="47">
        <f t="shared" si="137"/>
        <v>0.12946780954203704</v>
      </c>
      <c r="BB165" s="23">
        <f>IF(V165&gt;0,J165*DATA!$C$4,0)</f>
        <v>0</v>
      </c>
      <c r="BC165" s="23">
        <f>IF(X165&gt;0,N165*_xlfn.XLOOKUP(Budapest!O165,DATA!$B$5:$B$6,DATA!$C$5:$C$6,"error",0,1),0)</f>
        <v>71544.5</v>
      </c>
      <c r="BD165" s="23" t="str">
        <f>IF(Z165&gt;0,(L165-M165)*DATA!$C$7,"0,00 ")</f>
        <v xml:space="preserve">0,00 </v>
      </c>
      <c r="BE165" s="23">
        <f>IF(G165="basement",D165*DATA!$C$8,IF(G165="ground",0,"error"))</f>
        <v>0</v>
      </c>
      <c r="BF165" s="23">
        <f t="shared" si="138"/>
        <v>71544.5</v>
      </c>
      <c r="BG165" s="23">
        <v>0.25</v>
      </c>
      <c r="BH165" s="23">
        <v>1.1000000000000001</v>
      </c>
      <c r="BI165" s="23">
        <f t="shared" si="139"/>
        <v>0.56999999999999995</v>
      </c>
      <c r="BJ165" s="23">
        <v>0.21</v>
      </c>
      <c r="BK165" s="23">
        <f t="shared" si="140"/>
        <v>0.25</v>
      </c>
      <c r="BL165" s="23">
        <f t="shared" si="141"/>
        <v>0.10900763358778627</v>
      </c>
      <c r="BM165" s="5">
        <v>1.1000000000000001</v>
      </c>
      <c r="BN165" s="5">
        <f t="shared" si="142"/>
        <v>0.56999999999999995</v>
      </c>
      <c r="BO165" s="50"/>
      <c r="BP165" s="48">
        <f t="shared" si="105"/>
        <v>19569.525000000001</v>
      </c>
      <c r="BQ165" s="51">
        <f t="shared" si="106"/>
        <v>7</v>
      </c>
      <c r="BR165" s="47">
        <f t="shared" si="143"/>
        <v>6262.2480000000005</v>
      </c>
      <c r="BS165" s="46">
        <f t="shared" si="107"/>
        <v>23.25</v>
      </c>
      <c r="BT165" s="46">
        <f t="shared" si="144"/>
        <v>15655.620000000003</v>
      </c>
      <c r="BU165" s="46">
        <f t="shared" si="108"/>
        <v>155.24861415000004</v>
      </c>
      <c r="BV165" s="46">
        <f t="shared" si="109"/>
        <v>155.24861415000004</v>
      </c>
      <c r="BW165" s="46">
        <f t="shared" si="110"/>
        <v>152.1246703007634</v>
      </c>
      <c r="BX165" s="46">
        <f t="shared" si="111"/>
        <v>155.24861415000004</v>
      </c>
      <c r="BY165" s="46">
        <f t="shared" si="112"/>
        <v>155.24861415000004</v>
      </c>
      <c r="BZ165" s="46">
        <f t="shared" si="97"/>
        <v>178908.50294646007</v>
      </c>
      <c r="CA165" s="46">
        <f t="shared" si="97"/>
        <v>178908.50294646007</v>
      </c>
      <c r="CB165" s="46">
        <f t="shared" si="97"/>
        <v>175308.47005459975</v>
      </c>
      <c r="CC165" s="46">
        <f t="shared" si="97"/>
        <v>178908.50294646007</v>
      </c>
      <c r="CD165" s="46">
        <f t="shared" si="97"/>
        <v>178908.50294646007</v>
      </c>
    </row>
    <row r="166" spans="1:82" s="54" customFormat="1" x14ac:dyDescent="0.35">
      <c r="A166" s="39">
        <v>163</v>
      </c>
      <c r="B166" s="40" t="s">
        <v>82</v>
      </c>
      <c r="C166" s="40" t="s">
        <v>254</v>
      </c>
      <c r="D166" s="41">
        <v>762.40000000000009</v>
      </c>
      <c r="E166" s="41">
        <f t="shared" si="113"/>
        <v>1219.8400000000001</v>
      </c>
      <c r="F166" s="41">
        <v>164.2</v>
      </c>
      <c r="G166" s="42" t="s">
        <v>84</v>
      </c>
      <c r="H166" s="43">
        <v>2</v>
      </c>
      <c r="I166" s="44">
        <v>8.5</v>
      </c>
      <c r="J166" s="41">
        <f t="shared" si="114"/>
        <v>1158.2999999999997</v>
      </c>
      <c r="K166" s="42" t="s">
        <v>85</v>
      </c>
      <c r="L166" s="44">
        <v>237.39999999999998</v>
      </c>
      <c r="M166" s="44">
        <v>14.3</v>
      </c>
      <c r="N166" s="41">
        <v>785.27200000000016</v>
      </c>
      <c r="O166" s="45" t="s">
        <v>86</v>
      </c>
      <c r="P166" s="45" t="s">
        <v>85</v>
      </c>
      <c r="Q166" s="45" t="s">
        <v>87</v>
      </c>
      <c r="R166" s="45" t="s">
        <v>88</v>
      </c>
      <c r="S166" s="46">
        <f t="shared" si="115"/>
        <v>220393.315377172</v>
      </c>
      <c r="T166" s="46">
        <f t="shared" si="98"/>
        <v>180.6739534505935</v>
      </c>
      <c r="U166" s="47">
        <f t="shared" si="116"/>
        <v>158403.12198281204</v>
      </c>
      <c r="V166" s="47">
        <f t="shared" si="99"/>
        <v>61990.193394359958</v>
      </c>
      <c r="W166" s="47">
        <f t="shared" si="117"/>
        <v>150862.65655531353</v>
      </c>
      <c r="X166" s="47">
        <f t="shared" si="100"/>
        <v>69530.658821858466</v>
      </c>
      <c r="Y166" s="48">
        <f t="shared" si="118"/>
        <v>203858.54332967204</v>
      </c>
      <c r="Z166" s="47">
        <f t="shared" si="101"/>
        <v>16534.772047499951</v>
      </c>
      <c r="AA166" s="48">
        <f t="shared" si="119"/>
        <v>220393.315377172</v>
      </c>
      <c r="AB166" s="47">
        <f t="shared" si="102"/>
        <v>0</v>
      </c>
      <c r="AC166" s="47">
        <f t="shared" si="120"/>
        <v>148055.62426371838</v>
      </c>
      <c r="AD166" s="47">
        <f t="shared" si="121"/>
        <v>72337.69111345362</v>
      </c>
      <c r="AE166" s="47">
        <f t="shared" si="122"/>
        <v>59.300966613206334</v>
      </c>
      <c r="AF166" s="49">
        <f t="shared" si="123"/>
        <v>0.67177910550663533</v>
      </c>
      <c r="AG166" s="47">
        <f>IF(ISBLANK($D166),"",S166*_xlfn.XLOOKUP(Q166,DATA!$B$24:$B$25,DATA!$C$24:$C$25,"error",0,1)/1000)</f>
        <v>44.288036725042708</v>
      </c>
      <c r="AH166" s="47">
        <f>IF(ISBLANK($D166),"",V166*_xlfn.XLOOKUP(Q166,DATA!$B$24:$B$25,DATA!$C$24:$C$25,"error",0,1)/1000)</f>
        <v>12.456929362596632</v>
      </c>
      <c r="AI166" s="47">
        <f>IF(ISBLANK($D166),"",X166*_xlfn.XLOOKUP(Q166,DATA!$B$24:$B$25,DATA!$C$24:$C$25,"error",0,1)/1000)</f>
        <v>13.972185890252458</v>
      </c>
      <c r="AJ166" s="47">
        <f>IF(ISBLANK($D166),"",Z166*_xlfn.XLOOKUP(Q166,DATA!$B$24:$B$25,DATA!$C$24:$C$25,"error",0,1)/1000)</f>
        <v>3.322662442945115</v>
      </c>
      <c r="AK166" s="47">
        <f>IF(ISBLANK($D166),"",AB166*_xlfn.XLOOKUP(Q166,DATA!$B$24:$B$25,DATA!$C$24:$C$25,"error",0,1)/1000)</f>
        <v>0</v>
      </c>
      <c r="AL166" s="47">
        <f t="shared" si="103"/>
        <v>29.751777695794207</v>
      </c>
      <c r="AM166" s="47">
        <f t="shared" si="104"/>
        <v>14.536259029248502</v>
      </c>
      <c r="AN166" s="47">
        <f t="shared" si="124"/>
        <v>2.9927243171961888</v>
      </c>
      <c r="AO166" s="47">
        <f t="shared" si="125"/>
        <v>0.84176581708707943</v>
      </c>
      <c r="AP166" s="47">
        <f t="shared" si="126"/>
        <v>0.94415791645376168</v>
      </c>
      <c r="AQ166" s="47">
        <f t="shared" si="127"/>
        <v>0.22452593129317022</v>
      </c>
      <c r="AR166" s="47">
        <f t="shared" si="128"/>
        <v>0</v>
      </c>
      <c r="AS166" s="47">
        <f t="shared" si="129"/>
        <v>2.0104496648340113</v>
      </c>
      <c r="AT166" s="47">
        <f t="shared" si="130"/>
        <v>0.98227465236217748</v>
      </c>
      <c r="AU166" s="47">
        <f t="shared" si="131"/>
        <v>0.16276361188197555</v>
      </c>
      <c r="AV166" s="47">
        <f t="shared" si="132"/>
        <v>4.5780643395926197E-2</v>
      </c>
      <c r="AW166" s="47">
        <f t="shared" si="133"/>
        <v>5.1349384835068526E-2</v>
      </c>
      <c r="AX166" s="47">
        <f t="shared" si="134"/>
        <v>1.2211165368107969E-2</v>
      </c>
      <c r="AY166" s="47">
        <f t="shared" si="135"/>
        <v>0</v>
      </c>
      <c r="AZ166" s="47">
        <f t="shared" si="136"/>
        <v>0.1093411935991027</v>
      </c>
      <c r="BA166" s="47">
        <f t="shared" si="137"/>
        <v>5.3422418282872849E-2</v>
      </c>
      <c r="BB166" s="23">
        <f>IF(V166&gt;0,J166*DATA!$C$4,0)</f>
        <v>75289.499999999985</v>
      </c>
      <c r="BC166" s="23">
        <f>IF(X166&gt;0,N166*_xlfn.XLOOKUP(Budapest!O166,DATA!$B$5:$B$6,DATA!$C$5:$C$6,"error",0,1),0)</f>
        <v>37693.056000000011</v>
      </c>
      <c r="BD166" s="23">
        <f>IF(Z166&gt;0,(L166-M166)*DATA!$C$7,"0,00 ")</f>
        <v>33464.999999999993</v>
      </c>
      <c r="BE166" s="23">
        <f>IF(G166="basement",D166*DATA!$C$8,IF(G166="ground",0,"error"))</f>
        <v>0</v>
      </c>
      <c r="BF166" s="23">
        <f t="shared" si="138"/>
        <v>146447.55599999998</v>
      </c>
      <c r="BG166" s="23">
        <v>1.48</v>
      </c>
      <c r="BH166" s="23">
        <v>2.7445871946082563</v>
      </c>
      <c r="BI166" s="23">
        <f t="shared" si="139"/>
        <v>0.56999999999999995</v>
      </c>
      <c r="BJ166" s="23">
        <v>2.33</v>
      </c>
      <c r="BK166" s="23">
        <f t="shared" si="140"/>
        <v>0.21630769230769231</v>
      </c>
      <c r="BL166" s="23">
        <f t="shared" si="141"/>
        <v>0.23928112965340181</v>
      </c>
      <c r="BM166" s="5">
        <v>1.1000000000000001</v>
      </c>
      <c r="BN166" s="5">
        <f t="shared" si="142"/>
        <v>0.56999999999999995</v>
      </c>
      <c r="BO166" s="50"/>
      <c r="BP166" s="48">
        <f t="shared" si="105"/>
        <v>6480.4000000000005</v>
      </c>
      <c r="BQ166" s="51">
        <f t="shared" si="106"/>
        <v>2</v>
      </c>
      <c r="BR166" s="47">
        <f t="shared" si="143"/>
        <v>2073.7280000000001</v>
      </c>
      <c r="BS166" s="46">
        <f t="shared" si="107"/>
        <v>8.5</v>
      </c>
      <c r="BT166" s="46">
        <f t="shared" si="144"/>
        <v>4925.1040000000003</v>
      </c>
      <c r="BU166" s="46">
        <f t="shared" si="108"/>
        <v>191.24723652999998</v>
      </c>
      <c r="BV166" s="46">
        <f t="shared" si="109"/>
        <v>137.45498263000002</v>
      </c>
      <c r="BW166" s="46">
        <f t="shared" si="110"/>
        <v>130.9117116932606</v>
      </c>
      <c r="BX166" s="46">
        <f t="shared" si="111"/>
        <v>176.89911778000001</v>
      </c>
      <c r="BY166" s="46">
        <f t="shared" si="112"/>
        <v>191.24723652999998</v>
      </c>
      <c r="BZ166" s="46">
        <f t="shared" si="97"/>
        <v>220393.315377172</v>
      </c>
      <c r="CA166" s="46">
        <f t="shared" si="97"/>
        <v>158403.12198281204</v>
      </c>
      <c r="CB166" s="46">
        <f t="shared" si="97"/>
        <v>150862.65655531353</v>
      </c>
      <c r="CC166" s="46">
        <f t="shared" si="97"/>
        <v>203858.54332967204</v>
      </c>
      <c r="CD166" s="46">
        <f t="shared" si="97"/>
        <v>220393.315377172</v>
      </c>
    </row>
    <row r="167" spans="1:82" s="54" customFormat="1" x14ac:dyDescent="0.35">
      <c r="A167" s="39">
        <v>164</v>
      </c>
      <c r="B167" s="40" t="s">
        <v>82</v>
      </c>
      <c r="C167" s="40" t="s">
        <v>255</v>
      </c>
      <c r="D167" s="41">
        <v>742.5</v>
      </c>
      <c r="E167" s="41">
        <f t="shared" si="113"/>
        <v>2376</v>
      </c>
      <c r="F167" s="41">
        <v>137</v>
      </c>
      <c r="G167" s="42" t="s">
        <v>84</v>
      </c>
      <c r="H167" s="43">
        <v>4</v>
      </c>
      <c r="I167" s="44">
        <v>14.5</v>
      </c>
      <c r="J167" s="41">
        <f t="shared" si="114"/>
        <v>1609.1</v>
      </c>
      <c r="K167" s="42" t="s">
        <v>85</v>
      </c>
      <c r="L167" s="44">
        <v>377.4</v>
      </c>
      <c r="M167" s="44">
        <v>377.4</v>
      </c>
      <c r="N167" s="41">
        <v>764.77499999999998</v>
      </c>
      <c r="O167" s="45" t="s">
        <v>86</v>
      </c>
      <c r="P167" s="45" t="s">
        <v>97</v>
      </c>
      <c r="Q167" s="45" t="s">
        <v>87</v>
      </c>
      <c r="R167" s="45" t="s">
        <v>88</v>
      </c>
      <c r="S167" s="46">
        <f t="shared" si="115"/>
        <v>193327.16116244998</v>
      </c>
      <c r="T167" s="46">
        <f t="shared" si="98"/>
        <v>81.366650320896454</v>
      </c>
      <c r="U167" s="47">
        <f t="shared" si="116"/>
        <v>107210.93894811464</v>
      </c>
      <c r="V167" s="47">
        <f t="shared" si="99"/>
        <v>86116.222214335343</v>
      </c>
      <c r="W167" s="47">
        <f t="shared" si="117"/>
        <v>190106.03276708629</v>
      </c>
      <c r="X167" s="47">
        <f t="shared" si="100"/>
        <v>3221.1283953636885</v>
      </c>
      <c r="Y167" s="48">
        <f t="shared" si="118"/>
        <v>193327.16116244998</v>
      </c>
      <c r="Z167" s="47">
        <f t="shared" si="101"/>
        <v>0</v>
      </c>
      <c r="AA167" s="48">
        <f t="shared" si="119"/>
        <v>193327.16116244998</v>
      </c>
      <c r="AB167" s="47">
        <f t="shared" si="102"/>
        <v>0</v>
      </c>
      <c r="AC167" s="47">
        <f t="shared" si="120"/>
        <v>89337.350609699031</v>
      </c>
      <c r="AD167" s="47">
        <f t="shared" si="121"/>
        <v>103989.81055275095</v>
      </c>
      <c r="AE167" s="47">
        <f t="shared" si="122"/>
        <v>43.766755283144334</v>
      </c>
      <c r="AF167" s="49">
        <f t="shared" si="123"/>
        <v>0.46210449722907876</v>
      </c>
      <c r="AG167" s="47">
        <f>IF(ISBLANK($D167),"",S167*_xlfn.XLOOKUP(Q167,DATA!$B$24:$B$25,DATA!$C$24:$C$25,"error",0,1)/1000)</f>
        <v>38.849093035594322</v>
      </c>
      <c r="AH167" s="47">
        <f>IF(ISBLANK($D167),"",V167*_xlfn.XLOOKUP(Q167,DATA!$B$24:$B$25,DATA!$C$24:$C$25,"error",0,1)/1000)</f>
        <v>17.305054853970688</v>
      </c>
      <c r="AI167" s="47">
        <f>IF(ISBLANK($D167),"",X167*_xlfn.XLOOKUP(Q167,DATA!$B$24:$B$25,DATA!$C$24:$C$25,"error",0,1)/1000)</f>
        <v>0.64728575104833319</v>
      </c>
      <c r="AJ167" s="47">
        <f>IF(ISBLANK($D167),"",Z167*_xlfn.XLOOKUP(Q167,DATA!$B$24:$B$25,DATA!$C$24:$C$25,"error",0,1)/1000)</f>
        <v>0</v>
      </c>
      <c r="AK167" s="47">
        <f>IF(ISBLANK($D167),"",AB167*_xlfn.XLOOKUP(Q167,DATA!$B$24:$B$25,DATA!$C$24:$C$25,"error",0,1)/1000)</f>
        <v>0</v>
      </c>
      <c r="AL167" s="47">
        <f t="shared" si="103"/>
        <v>17.952340605019021</v>
      </c>
      <c r="AM167" s="47">
        <f t="shared" si="104"/>
        <v>20.896752430575301</v>
      </c>
      <c r="AN167" s="47">
        <f t="shared" si="124"/>
        <v>2.6251925807968428</v>
      </c>
      <c r="AO167" s="47">
        <f t="shared" si="125"/>
        <v>1.1693735442241386</v>
      </c>
      <c r="AP167" s="47">
        <f t="shared" si="126"/>
        <v>4.3739753454494018E-2</v>
      </c>
      <c r="AQ167" s="47">
        <f t="shared" si="127"/>
        <v>0</v>
      </c>
      <c r="AR167" s="47">
        <f t="shared" si="128"/>
        <v>0</v>
      </c>
      <c r="AS167" s="47">
        <f t="shared" si="129"/>
        <v>1.2131132976786327</v>
      </c>
      <c r="AT167" s="47">
        <f t="shared" si="130"/>
        <v>1.4120792831182101</v>
      </c>
      <c r="AU167" s="47">
        <f t="shared" si="131"/>
        <v>0.14277487033505742</v>
      </c>
      <c r="AV167" s="47">
        <f t="shared" si="132"/>
        <v>6.3598060337032594E-2</v>
      </c>
      <c r="AW167" s="47">
        <f t="shared" si="133"/>
        <v>2.3788493360960188E-3</v>
      </c>
      <c r="AX167" s="47">
        <f t="shared" si="134"/>
        <v>0</v>
      </c>
      <c r="AY167" s="47">
        <f t="shared" si="135"/>
        <v>0</v>
      </c>
      <c r="AZ167" s="47">
        <f t="shared" si="136"/>
        <v>6.5976909673128623E-2</v>
      </c>
      <c r="BA167" s="47">
        <f t="shared" si="137"/>
        <v>7.6797960661928802E-2</v>
      </c>
      <c r="BB167" s="23">
        <f>IF(V167&gt;0,J167*DATA!$C$4,0)</f>
        <v>104591.5</v>
      </c>
      <c r="BC167" s="23">
        <f>IF(X167&gt;0,N167*_xlfn.XLOOKUP(Budapest!O167,DATA!$B$5:$B$6,DATA!$C$5:$C$6,"error",0,1),0)</f>
        <v>36709.199999999997</v>
      </c>
      <c r="BD167" s="23" t="str">
        <f>IF(Z167&gt;0,(L167-M167)*DATA!$C$7,"0,00 ")</f>
        <v xml:space="preserve">0,00 </v>
      </c>
      <c r="BE167" s="23">
        <f>IF(G167="basement",D167*DATA!$C$8,IF(G167="ground",0,"error"))</f>
        <v>0</v>
      </c>
      <c r="BF167" s="23">
        <f t="shared" si="138"/>
        <v>141300.70000000001</v>
      </c>
      <c r="BG167" s="23">
        <v>1.48</v>
      </c>
      <c r="BH167" s="23">
        <v>1.1000000000000001</v>
      </c>
      <c r="BI167" s="23">
        <f t="shared" si="139"/>
        <v>0.56999999999999995</v>
      </c>
      <c r="BJ167" s="23">
        <v>0.22</v>
      </c>
      <c r="BK167" s="23">
        <f t="shared" si="140"/>
        <v>0.21630769230769231</v>
      </c>
      <c r="BL167" s="23">
        <f t="shared" si="141"/>
        <v>0.12054794520547943</v>
      </c>
      <c r="BM167" s="5">
        <v>1.1000000000000001</v>
      </c>
      <c r="BN167" s="5">
        <f t="shared" si="142"/>
        <v>0.56999999999999995</v>
      </c>
      <c r="BO167" s="50"/>
      <c r="BP167" s="48">
        <f t="shared" si="105"/>
        <v>10766.25</v>
      </c>
      <c r="BQ167" s="51">
        <f t="shared" si="106"/>
        <v>4</v>
      </c>
      <c r="BR167" s="47">
        <f t="shared" si="143"/>
        <v>3445.2000000000003</v>
      </c>
      <c r="BS167" s="46">
        <f t="shared" si="107"/>
        <v>14.5</v>
      </c>
      <c r="BT167" s="46">
        <f t="shared" si="144"/>
        <v>8613</v>
      </c>
      <c r="BU167" s="46">
        <f t="shared" si="108"/>
        <v>167.76046612499997</v>
      </c>
      <c r="BV167" s="46">
        <f t="shared" si="109"/>
        <v>93.032748132692319</v>
      </c>
      <c r="BW167" s="46">
        <f t="shared" si="110"/>
        <v>164.96531826369861</v>
      </c>
      <c r="BX167" s="46">
        <f t="shared" si="111"/>
        <v>167.76046612499997</v>
      </c>
      <c r="BY167" s="46">
        <f t="shared" si="112"/>
        <v>167.76046612499997</v>
      </c>
      <c r="BZ167" s="46">
        <f t="shared" si="97"/>
        <v>193327.16116244998</v>
      </c>
      <c r="CA167" s="46">
        <f t="shared" si="97"/>
        <v>107210.93894811464</v>
      </c>
      <c r="CB167" s="46">
        <f t="shared" si="97"/>
        <v>190106.03276708629</v>
      </c>
      <c r="CC167" s="46">
        <f t="shared" si="97"/>
        <v>193327.16116244998</v>
      </c>
      <c r="CD167" s="46">
        <f t="shared" si="97"/>
        <v>193327.16116244998</v>
      </c>
    </row>
    <row r="168" spans="1:82" s="54" customFormat="1" x14ac:dyDescent="0.35">
      <c r="A168" s="39">
        <v>165</v>
      </c>
      <c r="B168" s="40" t="s">
        <v>82</v>
      </c>
      <c r="C168" s="40" t="s">
        <v>256</v>
      </c>
      <c r="D168" s="41">
        <v>522.1</v>
      </c>
      <c r="E168" s="41">
        <f t="shared" si="113"/>
        <v>1253.0400000000002</v>
      </c>
      <c r="F168" s="41">
        <v>117.6</v>
      </c>
      <c r="G168" s="42" t="s">
        <v>90</v>
      </c>
      <c r="H168" s="43">
        <v>3</v>
      </c>
      <c r="I168" s="44">
        <v>11.25</v>
      </c>
      <c r="J168" s="41">
        <f t="shared" si="114"/>
        <v>1098.0999999999999</v>
      </c>
      <c r="K168" s="42" t="s">
        <v>85</v>
      </c>
      <c r="L168" s="44">
        <v>224.9</v>
      </c>
      <c r="M168" s="44">
        <v>21.4</v>
      </c>
      <c r="N168" s="41">
        <v>537.76300000000003</v>
      </c>
      <c r="O168" s="45" t="s">
        <v>86</v>
      </c>
      <c r="P168" s="45" t="s">
        <v>85</v>
      </c>
      <c r="Q168" s="45" t="s">
        <v>87</v>
      </c>
      <c r="R168" s="45" t="s">
        <v>88</v>
      </c>
      <c r="S168" s="46">
        <f t="shared" si="115"/>
        <v>187189.207841853</v>
      </c>
      <c r="T168" s="46">
        <f t="shared" si="98"/>
        <v>149.38805452487787</v>
      </c>
      <c r="U168" s="47">
        <f t="shared" si="116"/>
        <v>128420.81332717917</v>
      </c>
      <c r="V168" s="47">
        <f t="shared" si="99"/>
        <v>58768.394514673826</v>
      </c>
      <c r="W168" s="47">
        <f t="shared" si="117"/>
        <v>139573.83930710444</v>
      </c>
      <c r="X168" s="47">
        <f t="shared" si="100"/>
        <v>47615.368534748559</v>
      </c>
      <c r="Y168" s="48">
        <f t="shared" si="118"/>
        <v>172107.06480435302</v>
      </c>
      <c r="Z168" s="47">
        <f t="shared" si="101"/>
        <v>15082.143037499976</v>
      </c>
      <c r="AA168" s="48">
        <f t="shared" si="119"/>
        <v>182369.65064535302</v>
      </c>
      <c r="AB168" s="47">
        <f t="shared" si="102"/>
        <v>4819.5571964999835</v>
      </c>
      <c r="AC168" s="47">
        <f t="shared" si="120"/>
        <v>126285.46328342234</v>
      </c>
      <c r="AD168" s="47">
        <f t="shared" si="121"/>
        <v>60903.744558430655</v>
      </c>
      <c r="AE168" s="47">
        <f t="shared" si="122"/>
        <v>48.604788800381989</v>
      </c>
      <c r="AF168" s="49">
        <f t="shared" si="123"/>
        <v>0.67464072709851286</v>
      </c>
      <c r="AG168" s="47">
        <f>IF(ISBLANK($D168),"",S168*_xlfn.XLOOKUP(Q168,DATA!$B$24:$B$25,DATA!$C$24:$C$25,"error",0,1)/1000)</f>
        <v>37.615671315820357</v>
      </c>
      <c r="AH168" s="47">
        <f>IF(ISBLANK($D168),"",V168*_xlfn.XLOOKUP(Q168,DATA!$B$24:$B$25,DATA!$C$24:$C$25,"error",0,1)/1000)</f>
        <v>11.809508877723705</v>
      </c>
      <c r="AI168" s="47">
        <f>IF(ISBLANK($D168),"",X168*_xlfn.XLOOKUP(Q168,DATA!$B$24:$B$25,DATA!$C$24:$C$25,"error",0,1)/1000)</f>
        <v>9.5683083070577233</v>
      </c>
      <c r="AJ168" s="47">
        <f>IF(ISBLANK($D168),"",Z168*_xlfn.XLOOKUP(Q168,DATA!$B$24:$B$25,DATA!$C$24:$C$25,"error",0,1)/1000)</f>
        <v>3.0307566433856201</v>
      </c>
      <c r="AK168" s="47">
        <f>IF(ISBLANK($D168),"",AB168*_xlfn.XLOOKUP(Q168,DATA!$B$24:$B$25,DATA!$C$24:$C$25,"error",0,1)/1000)</f>
        <v>0.96849001863667161</v>
      </c>
      <c r="AL168" s="47">
        <f t="shared" si="103"/>
        <v>25.377063846803718</v>
      </c>
      <c r="AM168" s="47">
        <f t="shared" si="104"/>
        <v>12.238607469016639</v>
      </c>
      <c r="AN168" s="47">
        <f t="shared" si="124"/>
        <v>2.5418452155243099</v>
      </c>
      <c r="AO168" s="47">
        <f t="shared" si="125"/>
        <v>0.79801695911536075</v>
      </c>
      <c r="AP168" s="47">
        <f t="shared" si="126"/>
        <v>0.64656984283907259</v>
      </c>
      <c r="AQ168" s="47">
        <f t="shared" si="127"/>
        <v>0.20480065897875482</v>
      </c>
      <c r="AR168" s="47">
        <f t="shared" si="128"/>
        <v>6.5444843440008268E-2</v>
      </c>
      <c r="AS168" s="47">
        <f t="shared" si="129"/>
        <v>1.7148323043731963</v>
      </c>
      <c r="AT168" s="47">
        <f t="shared" si="130"/>
        <v>0.82701291115111353</v>
      </c>
      <c r="AU168" s="47">
        <f t="shared" si="131"/>
        <v>0.13824190412274912</v>
      </c>
      <c r="AV168" s="47">
        <f t="shared" si="132"/>
        <v>4.340129889757971E-2</v>
      </c>
      <c r="AW168" s="47">
        <f t="shared" si="133"/>
        <v>3.5164629882462321E-2</v>
      </c>
      <c r="AX168" s="47">
        <f t="shared" si="134"/>
        <v>1.1138378092379988E-2</v>
      </c>
      <c r="AY168" s="47">
        <f t="shared" si="135"/>
        <v>3.5593118404323321E-3</v>
      </c>
      <c r="AZ168" s="47">
        <f t="shared" si="136"/>
        <v>9.3263618712854338E-2</v>
      </c>
      <c r="BA168" s="47">
        <f t="shared" si="137"/>
        <v>4.4978285409894778E-2</v>
      </c>
      <c r="BB168" s="23">
        <f>IF(V168&gt;0,J168*DATA!$C$4,0)</f>
        <v>71376.5</v>
      </c>
      <c r="BC168" s="23">
        <f>IF(X168&gt;0,N168*_xlfn.XLOOKUP(Budapest!O168,DATA!$B$5:$B$6,DATA!$C$5:$C$6,"error",0,1),0)</f>
        <v>25812.624000000003</v>
      </c>
      <c r="BD168" s="23">
        <f>IF(Z168&gt;0,(L168-M168)*DATA!$C$7,"0,00 ")</f>
        <v>30525</v>
      </c>
      <c r="BE168" s="23">
        <f>IF(G168="basement",D168*DATA!$C$8,IF(G168="ground",0,"error"))</f>
        <v>20884</v>
      </c>
      <c r="BF168" s="23">
        <f t="shared" si="138"/>
        <v>148598.12400000001</v>
      </c>
      <c r="BG168" s="23">
        <v>1.48</v>
      </c>
      <c r="BH168" s="23">
        <v>2.6834815473543796</v>
      </c>
      <c r="BI168" s="23">
        <f t="shared" si="139"/>
        <v>0.85</v>
      </c>
      <c r="BJ168" s="23">
        <v>2.33</v>
      </c>
      <c r="BK168" s="23">
        <f t="shared" si="140"/>
        <v>0.21630769230769231</v>
      </c>
      <c r="BL168" s="23">
        <f t="shared" si="141"/>
        <v>0.23928112965340181</v>
      </c>
      <c r="BM168" s="5">
        <v>1.1000000000000001</v>
      </c>
      <c r="BN168" s="5">
        <f t="shared" si="142"/>
        <v>0.40124223602484466</v>
      </c>
      <c r="BO168" s="50"/>
      <c r="BP168" s="48">
        <f t="shared" si="105"/>
        <v>5873.625</v>
      </c>
      <c r="BQ168" s="51">
        <f t="shared" si="106"/>
        <v>3</v>
      </c>
      <c r="BR168" s="47">
        <f t="shared" si="143"/>
        <v>1879.56</v>
      </c>
      <c r="BS168" s="46">
        <f t="shared" si="107"/>
        <v>11.25</v>
      </c>
      <c r="BT168" s="46">
        <f t="shared" si="144"/>
        <v>4463.9549999999999</v>
      </c>
      <c r="BU168" s="46">
        <f t="shared" si="108"/>
        <v>162.43423103249998</v>
      </c>
      <c r="BV168" s="46">
        <f t="shared" si="109"/>
        <v>111.43770680942309</v>
      </c>
      <c r="BW168" s="46">
        <f t="shared" si="110"/>
        <v>121.11579252612324</v>
      </c>
      <c r="BX168" s="46">
        <f t="shared" si="111"/>
        <v>149.34663728250001</v>
      </c>
      <c r="BY168" s="46">
        <f t="shared" si="112"/>
        <v>158.25203978249999</v>
      </c>
      <c r="BZ168" s="46">
        <f t="shared" si="97"/>
        <v>187189.207841853</v>
      </c>
      <c r="CA168" s="46">
        <f t="shared" si="97"/>
        <v>128420.81332717917</v>
      </c>
      <c r="CB168" s="46">
        <f t="shared" si="97"/>
        <v>139573.83930710444</v>
      </c>
      <c r="CC168" s="46">
        <f t="shared" si="97"/>
        <v>172107.06480435302</v>
      </c>
      <c r="CD168" s="46">
        <f t="shared" si="97"/>
        <v>182369.65064535302</v>
      </c>
    </row>
    <row r="169" spans="1:82" s="54" customFormat="1" x14ac:dyDescent="0.35">
      <c r="A169" s="39">
        <v>166</v>
      </c>
      <c r="B169" s="40" t="s">
        <v>82</v>
      </c>
      <c r="C169" s="40" t="s">
        <v>257</v>
      </c>
      <c r="D169" s="41">
        <v>513.4</v>
      </c>
      <c r="E169" s="41">
        <f t="shared" si="113"/>
        <v>1642.88</v>
      </c>
      <c r="F169" s="41">
        <v>134.80000000000001</v>
      </c>
      <c r="G169" s="42" t="s">
        <v>84</v>
      </c>
      <c r="H169" s="43">
        <v>4</v>
      </c>
      <c r="I169" s="44">
        <v>14.5</v>
      </c>
      <c r="J169" s="41">
        <f t="shared" si="114"/>
        <v>1520.9</v>
      </c>
      <c r="K169" s="42" t="s">
        <v>85</v>
      </c>
      <c r="L169" s="44">
        <v>433.7</v>
      </c>
      <c r="M169" s="44">
        <v>125.7</v>
      </c>
      <c r="N169" s="41">
        <v>528.80200000000002</v>
      </c>
      <c r="O169" s="45" t="s">
        <v>86</v>
      </c>
      <c r="P169" s="45" t="s">
        <v>85</v>
      </c>
      <c r="Q169" s="45" t="s">
        <v>87</v>
      </c>
      <c r="R169" s="45" t="s">
        <v>88</v>
      </c>
      <c r="S169" s="46">
        <f t="shared" si="115"/>
        <v>237395.290868582</v>
      </c>
      <c r="T169" s="46">
        <f t="shared" si="98"/>
        <v>144.4994709708451</v>
      </c>
      <c r="U169" s="47">
        <f t="shared" si="116"/>
        <v>155999.37864076352</v>
      </c>
      <c r="V169" s="47">
        <f t="shared" si="99"/>
        <v>81395.91222781848</v>
      </c>
      <c r="W169" s="47">
        <f t="shared" si="117"/>
        <v>190573.35980989606</v>
      </c>
      <c r="X169" s="47">
        <f t="shared" si="100"/>
        <v>46821.931058685936</v>
      </c>
      <c r="Y169" s="48">
        <f t="shared" si="118"/>
        <v>214568.26356858201</v>
      </c>
      <c r="Z169" s="47">
        <f t="shared" si="101"/>
        <v>22827.027299999987</v>
      </c>
      <c r="AA169" s="48">
        <f t="shared" si="119"/>
        <v>237395.290868582</v>
      </c>
      <c r="AB169" s="47">
        <f t="shared" si="102"/>
        <v>0</v>
      </c>
      <c r="AC169" s="47">
        <f t="shared" si="120"/>
        <v>151044.8705865044</v>
      </c>
      <c r="AD169" s="47">
        <f t="shared" si="121"/>
        <v>86350.420282077597</v>
      </c>
      <c r="AE169" s="47">
        <f t="shared" si="122"/>
        <v>52.560394114042168</v>
      </c>
      <c r="AF169" s="49">
        <f t="shared" si="123"/>
        <v>0.63625891665273293</v>
      </c>
      <c r="AG169" s="47">
        <f>IF(ISBLANK($D169),"",S169*_xlfn.XLOOKUP(Q169,DATA!$B$24:$B$25,DATA!$C$24:$C$25,"error",0,1)/1000)</f>
        <v>47.704583700041546</v>
      </c>
      <c r="AH169" s="47">
        <f>IF(ISBLANK($D169),"",V169*_xlfn.XLOOKUP(Q169,DATA!$B$24:$B$25,DATA!$C$24:$C$25,"error",0,1)/1000)</f>
        <v>16.356508562180121</v>
      </c>
      <c r="AI169" s="47">
        <f>IF(ISBLANK($D169),"",X169*_xlfn.XLOOKUP(Q169,DATA!$B$24:$B$25,DATA!$C$24:$C$25,"error",0,1)/1000)</f>
        <v>9.4088670462429373</v>
      </c>
      <c r="AJ169" s="47">
        <f>IF(ISBLANK($D169),"",Z169*_xlfn.XLOOKUP(Q169,DATA!$B$24:$B$25,DATA!$C$24:$C$25,"error",0,1)/1000)</f>
        <v>4.5870911359349975</v>
      </c>
      <c r="AK169" s="47">
        <f>IF(ISBLANK($D169),"",AB169*_xlfn.XLOOKUP(Q169,DATA!$B$24:$B$25,DATA!$C$24:$C$25,"error",0,1)/1000)</f>
        <v>0</v>
      </c>
      <c r="AL169" s="47">
        <f t="shared" si="103"/>
        <v>30.352466744358054</v>
      </c>
      <c r="AM169" s="47">
        <f t="shared" si="104"/>
        <v>17.352116955683492</v>
      </c>
      <c r="AN169" s="47">
        <f t="shared" si="124"/>
        <v>3.223594411447634</v>
      </c>
      <c r="AO169" s="47">
        <f t="shared" si="125"/>
        <v>1.1052763802190628</v>
      </c>
      <c r="AP169" s="47">
        <f t="shared" si="126"/>
        <v>0.63579574279559492</v>
      </c>
      <c r="AQ169" s="47">
        <f t="shared" si="127"/>
        <v>0.30996856494081848</v>
      </c>
      <c r="AR169" s="47">
        <f t="shared" si="128"/>
        <v>0</v>
      </c>
      <c r="AS169" s="47">
        <f t="shared" si="129"/>
        <v>2.0510406879554761</v>
      </c>
      <c r="AT169" s="47">
        <f t="shared" si="130"/>
        <v>1.1725537234921579</v>
      </c>
      <c r="AU169" s="47">
        <f t="shared" si="131"/>
        <v>0.17531981366774599</v>
      </c>
      <c r="AV169" s="47">
        <f t="shared" si="132"/>
        <v>6.011204397899008E-2</v>
      </c>
      <c r="AW169" s="47">
        <f t="shared" si="133"/>
        <v>3.4578664971568987E-2</v>
      </c>
      <c r="AX169" s="47">
        <f t="shared" si="134"/>
        <v>1.685808576144E-2</v>
      </c>
      <c r="AY169" s="47">
        <f t="shared" si="135"/>
        <v>0</v>
      </c>
      <c r="AZ169" s="47">
        <f t="shared" si="136"/>
        <v>0.11154879471199906</v>
      </c>
      <c r="BA169" s="47">
        <f t="shared" si="137"/>
        <v>6.3771018955746925E-2</v>
      </c>
      <c r="BB169" s="23">
        <f>IF(V169&gt;0,J169*DATA!$C$4,0)</f>
        <v>98858.5</v>
      </c>
      <c r="BC169" s="23">
        <f>IF(X169&gt;0,N169*_xlfn.XLOOKUP(Budapest!O169,DATA!$B$5:$B$6,DATA!$C$5:$C$6,"error",0,1),0)</f>
        <v>25382.495999999999</v>
      </c>
      <c r="BD169" s="23">
        <f>IF(Z169&gt;0,(L169-M169)*DATA!$C$7,"0,00 ")</f>
        <v>46200</v>
      </c>
      <c r="BE169" s="23">
        <f>IF(G169="basement",D169*DATA!$C$8,IF(G169="ground",0,"error"))</f>
        <v>0</v>
      </c>
      <c r="BF169" s="23">
        <f t="shared" si="138"/>
        <v>170440.99599999998</v>
      </c>
      <c r="BG169" s="23">
        <v>1.48</v>
      </c>
      <c r="BH169" s="23">
        <v>2.3427945584505419</v>
      </c>
      <c r="BI169" s="23">
        <f t="shared" si="139"/>
        <v>0.56999999999999995</v>
      </c>
      <c r="BJ169" s="23">
        <v>2.33</v>
      </c>
      <c r="BK169" s="23">
        <f t="shared" si="140"/>
        <v>0.21630769230769231</v>
      </c>
      <c r="BL169" s="23">
        <f t="shared" si="141"/>
        <v>0.23928112965340181</v>
      </c>
      <c r="BM169" s="5">
        <v>1.1000000000000001</v>
      </c>
      <c r="BN169" s="5">
        <f t="shared" si="142"/>
        <v>0.56999999999999995</v>
      </c>
      <c r="BO169" s="50"/>
      <c r="BP169" s="48">
        <f t="shared" si="105"/>
        <v>7444.2999999999993</v>
      </c>
      <c r="BQ169" s="51">
        <f t="shared" si="106"/>
        <v>4</v>
      </c>
      <c r="BR169" s="47">
        <f t="shared" si="143"/>
        <v>2382.1759999999999</v>
      </c>
      <c r="BS169" s="46">
        <f t="shared" si="107"/>
        <v>14.5</v>
      </c>
      <c r="BT169" s="46">
        <f t="shared" si="144"/>
        <v>5955.44</v>
      </c>
      <c r="BU169" s="46">
        <f t="shared" si="108"/>
        <v>206.000773055</v>
      </c>
      <c r="BV169" s="46">
        <f t="shared" si="109"/>
        <v>135.36912412423075</v>
      </c>
      <c r="BW169" s="46">
        <f t="shared" si="110"/>
        <v>165.37084329216944</v>
      </c>
      <c r="BX169" s="46">
        <f t="shared" si="111"/>
        <v>186.19252305500001</v>
      </c>
      <c r="BY169" s="46">
        <f t="shared" si="112"/>
        <v>206.000773055</v>
      </c>
      <c r="BZ169" s="46">
        <f t="shared" si="97"/>
        <v>237395.290868582</v>
      </c>
      <c r="CA169" s="46">
        <f t="shared" si="97"/>
        <v>155999.37864076352</v>
      </c>
      <c r="CB169" s="46">
        <f t="shared" si="97"/>
        <v>190573.35980989606</v>
      </c>
      <c r="CC169" s="46">
        <f t="shared" si="97"/>
        <v>214568.26356858201</v>
      </c>
      <c r="CD169" s="46">
        <f t="shared" si="97"/>
        <v>237395.290868582</v>
      </c>
    </row>
    <row r="170" spans="1:82" s="54" customFormat="1" x14ac:dyDescent="0.35">
      <c r="A170" s="39">
        <v>167</v>
      </c>
      <c r="B170" s="40" t="s">
        <v>82</v>
      </c>
      <c r="C170" s="40" t="s">
        <v>258</v>
      </c>
      <c r="D170" s="41">
        <v>568.1</v>
      </c>
      <c r="E170" s="41">
        <f t="shared" si="113"/>
        <v>454.48</v>
      </c>
      <c r="F170" s="41">
        <v>95.8</v>
      </c>
      <c r="G170" s="42" t="s">
        <v>84</v>
      </c>
      <c r="H170" s="43">
        <v>1</v>
      </c>
      <c r="I170" s="44">
        <v>4.25</v>
      </c>
      <c r="J170" s="41">
        <f t="shared" si="114"/>
        <v>350.15</v>
      </c>
      <c r="K170" s="42" t="s">
        <v>85</v>
      </c>
      <c r="L170" s="44">
        <v>57</v>
      </c>
      <c r="M170" s="44">
        <v>0</v>
      </c>
      <c r="N170" s="41">
        <v>585.14300000000003</v>
      </c>
      <c r="O170" s="45" t="s">
        <v>86</v>
      </c>
      <c r="P170" s="45" t="s">
        <v>85</v>
      </c>
      <c r="Q170" s="45" t="s">
        <v>87</v>
      </c>
      <c r="R170" s="45" t="s">
        <v>88</v>
      </c>
      <c r="S170" s="46">
        <f t="shared" si="115"/>
        <v>105810.13152205302</v>
      </c>
      <c r="T170" s="46">
        <f t="shared" si="98"/>
        <v>232.81581482585156</v>
      </c>
      <c r="U170" s="47">
        <f t="shared" si="116"/>
        <v>87070.714948596098</v>
      </c>
      <c r="V170" s="47">
        <f t="shared" si="99"/>
        <v>18739.416573456925</v>
      </c>
      <c r="W170" s="47">
        <f t="shared" si="117"/>
        <v>53999.576332260498</v>
      </c>
      <c r="X170" s="47">
        <f t="shared" si="100"/>
        <v>51810.555189792525</v>
      </c>
      <c r="Y170" s="48">
        <f t="shared" si="118"/>
        <v>101585.64919705303</v>
      </c>
      <c r="Z170" s="47">
        <f t="shared" si="101"/>
        <v>4224.4823249999899</v>
      </c>
      <c r="AA170" s="48">
        <f t="shared" si="119"/>
        <v>105810.13152205302</v>
      </c>
      <c r="AB170" s="47">
        <f t="shared" si="102"/>
        <v>0</v>
      </c>
      <c r="AC170" s="47">
        <f t="shared" si="120"/>
        <v>74774.454088249448</v>
      </c>
      <c r="AD170" s="47">
        <f t="shared" si="121"/>
        <v>31035.677433803576</v>
      </c>
      <c r="AE170" s="47">
        <f t="shared" si="122"/>
        <v>68.288323873005581</v>
      </c>
      <c r="AF170" s="49">
        <f t="shared" si="123"/>
        <v>0.70668520124336953</v>
      </c>
      <c r="AG170" s="47">
        <f>IF(ISBLANK($D170),"",S170*_xlfn.XLOOKUP(Q170,DATA!$B$24:$B$25,DATA!$C$24:$C$25,"error",0,1)/1000)</f>
        <v>21.262545929356556</v>
      </c>
      <c r="AH170" s="47">
        <f>IF(ISBLANK($D170),"",V170*_xlfn.XLOOKUP(Q170,DATA!$B$24:$B$25,DATA!$C$24:$C$25,"error",0,1)/1000)</f>
        <v>3.7656857604361691</v>
      </c>
      <c r="AI170" s="47">
        <f>IF(ISBLANK($D170),"",X170*_xlfn.XLOOKUP(Q170,DATA!$B$24:$B$25,DATA!$C$24:$C$25,"error",0,1)/1000)</f>
        <v>10.411331065388808</v>
      </c>
      <c r="AJ170" s="47">
        <f>IF(ISBLANK($D170),"",Z170*_xlfn.XLOOKUP(Q170,DATA!$B$24:$B$25,DATA!$C$24:$C$25,"error",0,1)/1000)</f>
        <v>0.84890972320874791</v>
      </c>
      <c r="AK170" s="47">
        <f>IF(ISBLANK($D170),"",AB170*_xlfn.XLOOKUP(Q170,DATA!$B$24:$B$25,DATA!$C$24:$C$25,"error",0,1)/1000)</f>
        <v>0</v>
      </c>
      <c r="AL170" s="47">
        <f t="shared" si="103"/>
        <v>15.025926549033723</v>
      </c>
      <c r="AM170" s="47">
        <f t="shared" si="104"/>
        <v>6.236619380322832</v>
      </c>
      <c r="AN170" s="47">
        <f t="shared" si="124"/>
        <v>1.4367974503666561</v>
      </c>
      <c r="AO170" s="47">
        <f t="shared" si="125"/>
        <v>0.254462834199293</v>
      </c>
      <c r="AP170" s="47">
        <f t="shared" si="126"/>
        <v>0.70353634881608396</v>
      </c>
      <c r="AQ170" s="47">
        <f t="shared" si="127"/>
        <v>5.736431234294357E-2</v>
      </c>
      <c r="AR170" s="47">
        <f t="shared" si="128"/>
        <v>0</v>
      </c>
      <c r="AS170" s="47">
        <f t="shared" si="129"/>
        <v>1.0153634953583206</v>
      </c>
      <c r="AT170" s="47">
        <f t="shared" si="130"/>
        <v>0.42143395500833547</v>
      </c>
      <c r="AU170" s="47">
        <f t="shared" si="131"/>
        <v>7.8142293702343657E-2</v>
      </c>
      <c r="AV170" s="47">
        <f t="shared" si="132"/>
        <v>1.3839326845448995E-2</v>
      </c>
      <c r="AW170" s="47">
        <f t="shared" si="133"/>
        <v>3.826283515845022E-2</v>
      </c>
      <c r="AX170" s="47">
        <f t="shared" si="134"/>
        <v>3.1198405467599936E-3</v>
      </c>
      <c r="AY170" s="47">
        <f t="shared" si="135"/>
        <v>0</v>
      </c>
      <c r="AZ170" s="47">
        <f t="shared" si="136"/>
        <v>5.5222002550659212E-2</v>
      </c>
      <c r="BA170" s="47">
        <f t="shared" si="137"/>
        <v>2.2920291151684445E-2</v>
      </c>
      <c r="BB170" s="23">
        <f>IF(V170&gt;0,J170*DATA!$C$4,0)</f>
        <v>22759.75</v>
      </c>
      <c r="BC170" s="23">
        <f>IF(X170&gt;0,N170*_xlfn.XLOOKUP(Budapest!O170,DATA!$B$5:$B$6,DATA!$C$5:$C$6,"error",0,1),0)</f>
        <v>28086.864000000001</v>
      </c>
      <c r="BD170" s="23">
        <f>IF(Z170&gt;0,(L170-M170)*DATA!$C$7,"0,00 ")</f>
        <v>8550</v>
      </c>
      <c r="BE170" s="23">
        <f>IF(G170="basement",D170*DATA!$C$8,IF(G170="ground",0,"error"))</f>
        <v>0</v>
      </c>
      <c r="BF170" s="23">
        <f t="shared" si="138"/>
        <v>59396.614000000001</v>
      </c>
      <c r="BG170" s="23">
        <v>1.48</v>
      </c>
      <c r="BH170" s="23">
        <v>2.85</v>
      </c>
      <c r="BI170" s="23">
        <f t="shared" si="139"/>
        <v>0.56999999999999995</v>
      </c>
      <c r="BJ170" s="23">
        <v>2.33</v>
      </c>
      <c r="BK170" s="23">
        <f t="shared" si="140"/>
        <v>0.21630769230769231</v>
      </c>
      <c r="BL170" s="23">
        <f t="shared" si="141"/>
        <v>0.23928112965340181</v>
      </c>
      <c r="BM170" s="5">
        <v>1.1000000000000001</v>
      </c>
      <c r="BN170" s="5">
        <f t="shared" si="142"/>
        <v>0.56999999999999995</v>
      </c>
      <c r="BO170" s="50"/>
      <c r="BP170" s="48">
        <f t="shared" si="105"/>
        <v>2414.4250000000002</v>
      </c>
      <c r="BQ170" s="51">
        <f t="shared" si="106"/>
        <v>1</v>
      </c>
      <c r="BR170" s="47">
        <f t="shared" si="143"/>
        <v>772.6160000000001</v>
      </c>
      <c r="BS170" s="46">
        <f t="shared" si="107"/>
        <v>4.25</v>
      </c>
      <c r="BT170" s="46">
        <f t="shared" si="144"/>
        <v>1834.9630000000002</v>
      </c>
      <c r="BU170" s="46">
        <f t="shared" si="108"/>
        <v>91.817191532500019</v>
      </c>
      <c r="BV170" s="46">
        <f t="shared" si="109"/>
        <v>75.555983120961557</v>
      </c>
      <c r="BW170" s="46">
        <f t="shared" si="110"/>
        <v>46.858361968292691</v>
      </c>
      <c r="BX170" s="46">
        <f t="shared" si="111"/>
        <v>88.151379032500017</v>
      </c>
      <c r="BY170" s="46">
        <f t="shared" si="112"/>
        <v>91.817191532500019</v>
      </c>
      <c r="BZ170" s="46">
        <f t="shared" si="97"/>
        <v>105810.13152205302</v>
      </c>
      <c r="CA170" s="46">
        <f t="shared" si="97"/>
        <v>87070.714948596098</v>
      </c>
      <c r="CB170" s="46">
        <f t="shared" si="97"/>
        <v>53999.576332260498</v>
      </c>
      <c r="CC170" s="46">
        <f t="shared" si="97"/>
        <v>101585.64919705303</v>
      </c>
      <c r="CD170" s="46">
        <f t="shared" si="97"/>
        <v>105810.13152205302</v>
      </c>
    </row>
    <row r="171" spans="1:82" s="54" customFormat="1" x14ac:dyDescent="0.35">
      <c r="A171" s="39">
        <v>168</v>
      </c>
      <c r="B171" s="40" t="s">
        <v>82</v>
      </c>
      <c r="C171" s="40" t="s">
        <v>259</v>
      </c>
      <c r="D171" s="41">
        <v>1230.0999999999999</v>
      </c>
      <c r="E171" s="41">
        <f t="shared" si="113"/>
        <v>3936.3199999999997</v>
      </c>
      <c r="F171" s="41">
        <v>162.6</v>
      </c>
      <c r="G171" s="42" t="s">
        <v>84</v>
      </c>
      <c r="H171" s="43">
        <v>4</v>
      </c>
      <c r="I171" s="44">
        <v>14.5</v>
      </c>
      <c r="J171" s="41">
        <f t="shared" si="114"/>
        <v>1883.6</v>
      </c>
      <c r="K171" s="42" t="s">
        <v>85</v>
      </c>
      <c r="L171" s="44">
        <v>474.1</v>
      </c>
      <c r="M171" s="44">
        <v>212.3</v>
      </c>
      <c r="N171" s="41">
        <v>1267.0029999999999</v>
      </c>
      <c r="O171" s="45" t="s">
        <v>86</v>
      </c>
      <c r="P171" s="45" t="s">
        <v>85</v>
      </c>
      <c r="Q171" s="45" t="s">
        <v>87</v>
      </c>
      <c r="R171" s="45" t="s">
        <v>88</v>
      </c>
      <c r="S171" s="46">
        <f t="shared" si="115"/>
        <v>396839.268768173</v>
      </c>
      <c r="T171" s="46">
        <f t="shared" si="98"/>
        <v>100.81478862698485</v>
      </c>
      <c r="U171" s="47">
        <f t="shared" si="116"/>
        <v>296032.28588151454</v>
      </c>
      <c r="V171" s="47">
        <f t="shared" si="99"/>
        <v>100806.98288665846</v>
      </c>
      <c r="W171" s="47">
        <f t="shared" si="117"/>
        <v>284654.50562970486</v>
      </c>
      <c r="X171" s="47">
        <f t="shared" si="100"/>
        <v>112184.76313846814</v>
      </c>
      <c r="Y171" s="48">
        <f t="shared" si="118"/>
        <v>377436.29556317296</v>
      </c>
      <c r="Z171" s="47">
        <f t="shared" si="101"/>
        <v>19402.973205000046</v>
      </c>
      <c r="AA171" s="48">
        <f t="shared" si="119"/>
        <v>396839.268768173</v>
      </c>
      <c r="AB171" s="47">
        <f t="shared" si="102"/>
        <v>0</v>
      </c>
      <c r="AC171" s="47">
        <f t="shared" si="120"/>
        <v>232394.71923012665</v>
      </c>
      <c r="AD171" s="47">
        <f t="shared" si="121"/>
        <v>164444.54953804635</v>
      </c>
      <c r="AE171" s="47">
        <f t="shared" si="122"/>
        <v>41.776214722900164</v>
      </c>
      <c r="AF171" s="49">
        <f t="shared" si="123"/>
        <v>0.5856142209703743</v>
      </c>
      <c r="AG171" s="47">
        <f>IF(ISBLANK($D171),"",S171*_xlfn.XLOOKUP(Q171,DATA!$B$24:$B$25,DATA!$C$24:$C$25,"error",0,1)/1000)</f>
        <v>79.744851058964358</v>
      </c>
      <c r="AH171" s="47">
        <f>IF(ISBLANK($D171),"",V171*_xlfn.XLOOKUP(Q171,DATA!$B$24:$B$25,DATA!$C$24:$C$25,"error",0,1)/1000)</f>
        <v>20.257163211074019</v>
      </c>
      <c r="AI171" s="47">
        <f>IF(ISBLANK($D171),"",X171*_xlfn.XLOOKUP(Q171,DATA!$B$24:$B$25,DATA!$C$24:$C$25,"error",0,1)/1000)</f>
        <v>22.543528152675172</v>
      </c>
      <c r="AJ171" s="47">
        <f>IF(ISBLANK($D171),"",Z171*_xlfn.XLOOKUP(Q171,DATA!$B$24:$B$25,DATA!$C$24:$C$25,"error",0,1)/1000)</f>
        <v>3.899027465544759</v>
      </c>
      <c r="AK171" s="47">
        <f>IF(ISBLANK($D171),"",AB171*_xlfn.XLOOKUP(Q171,DATA!$B$24:$B$25,DATA!$C$24:$C$25,"error",0,1)/1000)</f>
        <v>0</v>
      </c>
      <c r="AL171" s="47">
        <f t="shared" si="103"/>
        <v>46.699718829293957</v>
      </c>
      <c r="AM171" s="47">
        <f t="shared" si="104"/>
        <v>33.045132229670401</v>
      </c>
      <c r="AN171" s="47">
        <f t="shared" si="124"/>
        <v>5.3886867105220659</v>
      </c>
      <c r="AO171" s="47">
        <f t="shared" si="125"/>
        <v>1.3688596158725925</v>
      </c>
      <c r="AP171" s="47">
        <f t="shared" si="126"/>
        <v>1.5233586739635003</v>
      </c>
      <c r="AQ171" s="47">
        <f t="shared" si="127"/>
        <v>0.26347328019969646</v>
      </c>
      <c r="AR171" s="47">
        <f t="shared" si="128"/>
        <v>0</v>
      </c>
      <c r="AS171" s="47">
        <f t="shared" si="129"/>
        <v>3.1556915700357888</v>
      </c>
      <c r="AT171" s="47">
        <f t="shared" si="130"/>
        <v>2.2329951404862771</v>
      </c>
      <c r="AU171" s="47">
        <f t="shared" si="131"/>
        <v>0.29307146911770682</v>
      </c>
      <c r="AV171" s="47">
        <f t="shared" si="132"/>
        <v>7.4447396961552822E-2</v>
      </c>
      <c r="AW171" s="47">
        <f t="shared" si="133"/>
        <v>8.2850050217232171E-2</v>
      </c>
      <c r="AX171" s="47">
        <f t="shared" si="134"/>
        <v>1.432937289722404E-2</v>
      </c>
      <c r="AY171" s="47">
        <f t="shared" si="135"/>
        <v>0</v>
      </c>
      <c r="AZ171" s="47">
        <f t="shared" si="136"/>
        <v>0.17162682007600905</v>
      </c>
      <c r="BA171" s="47">
        <f t="shared" si="137"/>
        <v>0.12144464904169777</v>
      </c>
      <c r="BB171" s="23">
        <f>IF(V171&gt;0,J171*DATA!$C$4,0)</f>
        <v>122434</v>
      </c>
      <c r="BC171" s="23">
        <f>IF(X171&gt;0,N171*_xlfn.XLOOKUP(Budapest!O171,DATA!$B$5:$B$6,DATA!$C$5:$C$6,"error",0,1),0)</f>
        <v>60816.144</v>
      </c>
      <c r="BD171" s="23">
        <f>IF(Z171&gt;0,(L171-M171)*DATA!$C$7,"0,00 ")</f>
        <v>39270</v>
      </c>
      <c r="BE171" s="23">
        <f>IF(G171="basement",D171*DATA!$C$8,IF(G171="ground",0,"error"))</f>
        <v>0</v>
      </c>
      <c r="BF171" s="23">
        <f t="shared" si="138"/>
        <v>222520.144</v>
      </c>
      <c r="BG171" s="23">
        <v>1.48</v>
      </c>
      <c r="BH171" s="23">
        <v>2.0663573085846867</v>
      </c>
      <c r="BI171" s="23">
        <f t="shared" si="139"/>
        <v>0.56999999999999995</v>
      </c>
      <c r="BJ171" s="23">
        <v>2.33</v>
      </c>
      <c r="BK171" s="23">
        <f t="shared" si="140"/>
        <v>0.21630769230769231</v>
      </c>
      <c r="BL171" s="23">
        <f t="shared" si="141"/>
        <v>0.23928112965340181</v>
      </c>
      <c r="BM171" s="5">
        <v>1.1000000000000001</v>
      </c>
      <c r="BN171" s="5">
        <f t="shared" si="142"/>
        <v>0.56999999999999995</v>
      </c>
      <c r="BO171" s="50"/>
      <c r="BP171" s="48">
        <f t="shared" si="105"/>
        <v>17836.449999999997</v>
      </c>
      <c r="BQ171" s="51">
        <f t="shared" si="106"/>
        <v>4</v>
      </c>
      <c r="BR171" s="47">
        <f t="shared" si="143"/>
        <v>5707.6639999999989</v>
      </c>
      <c r="BS171" s="46">
        <f t="shared" si="107"/>
        <v>14.5</v>
      </c>
      <c r="BT171" s="46">
        <f t="shared" si="144"/>
        <v>14269.159999999998</v>
      </c>
      <c r="BU171" s="46">
        <f t="shared" si="108"/>
        <v>344.35896283249997</v>
      </c>
      <c r="BV171" s="46">
        <f t="shared" si="109"/>
        <v>256.88327480173075</v>
      </c>
      <c r="BW171" s="46">
        <f t="shared" si="110"/>
        <v>247.01015760994866</v>
      </c>
      <c r="BX171" s="46">
        <f t="shared" si="111"/>
        <v>327.52195033249996</v>
      </c>
      <c r="BY171" s="46">
        <f t="shared" si="112"/>
        <v>344.35896283249997</v>
      </c>
      <c r="BZ171" s="46">
        <f t="shared" si="97"/>
        <v>396839.268768173</v>
      </c>
      <c r="CA171" s="46">
        <f t="shared" si="97"/>
        <v>296032.28588151454</v>
      </c>
      <c r="CB171" s="46">
        <f t="shared" si="97"/>
        <v>284654.50562970486</v>
      </c>
      <c r="CC171" s="46">
        <f t="shared" si="97"/>
        <v>377436.29556317296</v>
      </c>
      <c r="CD171" s="46">
        <f t="shared" si="97"/>
        <v>396839.268768173</v>
      </c>
    </row>
    <row r="172" spans="1:82" s="54" customFormat="1" x14ac:dyDescent="0.35">
      <c r="A172" s="39">
        <v>169</v>
      </c>
      <c r="B172" s="40" t="s">
        <v>82</v>
      </c>
      <c r="C172" s="40" t="s">
        <v>260</v>
      </c>
      <c r="D172" s="41">
        <v>1200.5</v>
      </c>
      <c r="E172" s="41">
        <f t="shared" si="113"/>
        <v>1920.8000000000002</v>
      </c>
      <c r="F172" s="41">
        <v>163.4</v>
      </c>
      <c r="G172" s="42" t="s">
        <v>84</v>
      </c>
      <c r="H172" s="43">
        <v>2</v>
      </c>
      <c r="I172" s="44">
        <v>8.5</v>
      </c>
      <c r="J172" s="41">
        <f t="shared" si="114"/>
        <v>1097.2</v>
      </c>
      <c r="K172" s="42" t="s">
        <v>85</v>
      </c>
      <c r="L172" s="44">
        <v>291.7</v>
      </c>
      <c r="M172" s="44">
        <v>0</v>
      </c>
      <c r="N172" s="41">
        <v>1236.5150000000001</v>
      </c>
      <c r="O172" s="45" t="s">
        <v>86</v>
      </c>
      <c r="P172" s="45" t="s">
        <v>85</v>
      </c>
      <c r="Q172" s="45" t="s">
        <v>87</v>
      </c>
      <c r="R172" s="45" t="s">
        <v>88</v>
      </c>
      <c r="S172" s="46">
        <f t="shared" si="115"/>
        <v>293247.11469546508</v>
      </c>
      <c r="T172" s="46">
        <f t="shared" si="98"/>
        <v>152.66926004553574</v>
      </c>
      <c r="U172" s="47">
        <f t="shared" si="116"/>
        <v>234526.8866092251</v>
      </c>
      <c r="V172" s="47">
        <f t="shared" si="99"/>
        <v>58720.228086239978</v>
      </c>
      <c r="W172" s="47">
        <f t="shared" si="117"/>
        <v>183761.86296980773</v>
      </c>
      <c r="X172" s="47">
        <f t="shared" si="100"/>
        <v>109485.25172565735</v>
      </c>
      <c r="Y172" s="48">
        <f t="shared" si="118"/>
        <v>271628.14111296501</v>
      </c>
      <c r="Z172" s="47">
        <f t="shared" si="101"/>
        <v>21618.973582500068</v>
      </c>
      <c r="AA172" s="48">
        <f t="shared" si="119"/>
        <v>293247.11469546508</v>
      </c>
      <c r="AB172" s="47">
        <f t="shared" si="102"/>
        <v>0</v>
      </c>
      <c r="AC172" s="47">
        <f t="shared" si="120"/>
        <v>189824.45339439739</v>
      </c>
      <c r="AD172" s="47">
        <f t="shared" si="121"/>
        <v>103422.66130106768</v>
      </c>
      <c r="AE172" s="47">
        <f t="shared" si="122"/>
        <v>53.8435346215471</v>
      </c>
      <c r="AF172" s="49">
        <f t="shared" si="123"/>
        <v>0.64731908305910757</v>
      </c>
      <c r="AG172" s="47">
        <f>IF(ISBLANK($D172),"",S172*_xlfn.XLOOKUP(Q172,DATA!$B$24:$B$25,DATA!$C$24:$C$25,"error",0,1)/1000)</f>
        <v>58.928007698053705</v>
      </c>
      <c r="AH172" s="47">
        <f>IF(ISBLANK($D172),"",V172*_xlfn.XLOOKUP(Q172,DATA!$B$24:$B$25,DATA!$C$24:$C$25,"error",0,1)/1000)</f>
        <v>11.799829833929923</v>
      </c>
      <c r="AI172" s="47">
        <f>IF(ISBLANK($D172),"",X172*_xlfn.XLOOKUP(Q172,DATA!$B$24:$B$25,DATA!$C$24:$C$25,"error",0,1)/1000)</f>
        <v>22.00106133427084</v>
      </c>
      <c r="AJ172" s="47">
        <f>IF(ISBLANK($D172),"",Z172*_xlfn.XLOOKUP(Q172,DATA!$B$24:$B$25,DATA!$C$24:$C$25,"error",0,1)/1000)</f>
        <v>4.3443327414033881</v>
      </c>
      <c r="AK172" s="47">
        <f>IF(ISBLANK($D172),"",AB172*_xlfn.XLOOKUP(Q172,DATA!$B$24:$B$25,DATA!$C$24:$C$25,"error",0,1)/1000)</f>
        <v>0</v>
      </c>
      <c r="AL172" s="47">
        <f t="shared" si="103"/>
        <v>38.145223909604155</v>
      </c>
      <c r="AM172" s="47">
        <f t="shared" si="104"/>
        <v>20.782783788449549</v>
      </c>
      <c r="AN172" s="47">
        <f t="shared" si="124"/>
        <v>3.9820072110392117</v>
      </c>
      <c r="AO172" s="47">
        <f t="shared" si="125"/>
        <v>0.79736290642143126</v>
      </c>
      <c r="AP172" s="47">
        <f t="shared" si="126"/>
        <v>1.4867019657695988</v>
      </c>
      <c r="AQ172" s="47">
        <f t="shared" si="127"/>
        <v>0.29356438439362686</v>
      </c>
      <c r="AR172" s="47">
        <f t="shared" si="128"/>
        <v>0</v>
      </c>
      <c r="AS172" s="47">
        <f t="shared" si="129"/>
        <v>2.5776292565846566</v>
      </c>
      <c r="AT172" s="47">
        <f t="shared" si="130"/>
        <v>1.4043779544545552</v>
      </c>
      <c r="AU172" s="47">
        <f t="shared" si="131"/>
        <v>0.21656718344709669</v>
      </c>
      <c r="AV172" s="47">
        <f t="shared" si="132"/>
        <v>4.3365727302089478E-2</v>
      </c>
      <c r="AW172" s="47">
        <f t="shared" si="133"/>
        <v>8.0856422474422623E-2</v>
      </c>
      <c r="AX172" s="47">
        <f t="shared" si="134"/>
        <v>1.5965920833156056E-2</v>
      </c>
      <c r="AY172" s="47">
        <f t="shared" si="135"/>
        <v>0</v>
      </c>
      <c r="AZ172" s="47">
        <f t="shared" si="136"/>
        <v>0.14018807060966815</v>
      </c>
      <c r="BA172" s="47">
        <f t="shared" si="137"/>
        <v>7.6379112837428542E-2</v>
      </c>
      <c r="BB172" s="23">
        <f>IF(V172&gt;0,J172*DATA!$C$4,0)</f>
        <v>71318</v>
      </c>
      <c r="BC172" s="23">
        <f>IF(X172&gt;0,N172*_xlfn.XLOOKUP(Budapest!O172,DATA!$B$5:$B$6,DATA!$C$5:$C$6,"error",0,1),0)</f>
        <v>59352.72</v>
      </c>
      <c r="BD172" s="23">
        <f>IF(Z172&gt;0,(L172-M172)*DATA!$C$7,"0,00 ")</f>
        <v>43755</v>
      </c>
      <c r="BE172" s="23">
        <f>IF(G172="basement",D172*DATA!$C$8,IF(G172="ground",0,"error"))</f>
        <v>0</v>
      </c>
      <c r="BF172" s="23">
        <f t="shared" si="138"/>
        <v>174425.72</v>
      </c>
      <c r="BG172" s="23">
        <v>1.48</v>
      </c>
      <c r="BH172" s="23">
        <v>2.85</v>
      </c>
      <c r="BI172" s="23">
        <f t="shared" si="139"/>
        <v>0.56999999999999995</v>
      </c>
      <c r="BJ172" s="23">
        <v>2.33</v>
      </c>
      <c r="BK172" s="23">
        <f t="shared" si="140"/>
        <v>0.21630769230769231</v>
      </c>
      <c r="BL172" s="23">
        <f t="shared" si="141"/>
        <v>0.23928112965340181</v>
      </c>
      <c r="BM172" s="5">
        <v>1.1000000000000001</v>
      </c>
      <c r="BN172" s="5">
        <f t="shared" si="142"/>
        <v>0.56999999999999995</v>
      </c>
      <c r="BO172" s="50"/>
      <c r="BP172" s="48">
        <f t="shared" si="105"/>
        <v>10204.25</v>
      </c>
      <c r="BQ172" s="51">
        <f t="shared" si="106"/>
        <v>2</v>
      </c>
      <c r="BR172" s="47">
        <f t="shared" si="143"/>
        <v>3265.36</v>
      </c>
      <c r="BS172" s="46">
        <f t="shared" si="107"/>
        <v>8.5</v>
      </c>
      <c r="BT172" s="46">
        <f t="shared" si="144"/>
        <v>7755.2300000000005</v>
      </c>
      <c r="BU172" s="46">
        <f t="shared" si="108"/>
        <v>254.46643066250004</v>
      </c>
      <c r="BV172" s="46">
        <f t="shared" si="109"/>
        <v>203.51170306250006</v>
      </c>
      <c r="BW172" s="46">
        <f t="shared" si="110"/>
        <v>159.46013794672658</v>
      </c>
      <c r="BX172" s="46">
        <f t="shared" si="111"/>
        <v>235.7064744125</v>
      </c>
      <c r="BY172" s="46">
        <f t="shared" si="112"/>
        <v>254.46643066250004</v>
      </c>
      <c r="BZ172" s="46">
        <f t="shared" si="97"/>
        <v>293247.11469546508</v>
      </c>
      <c r="CA172" s="46">
        <f t="shared" si="97"/>
        <v>234526.8866092251</v>
      </c>
      <c r="CB172" s="46">
        <f t="shared" si="97"/>
        <v>183761.86296980773</v>
      </c>
      <c r="CC172" s="46">
        <f t="shared" si="97"/>
        <v>271628.14111296501</v>
      </c>
      <c r="CD172" s="46">
        <f t="shared" si="97"/>
        <v>293247.11469546508</v>
      </c>
    </row>
    <row r="173" spans="1:82" s="54" customFormat="1" x14ac:dyDescent="0.35">
      <c r="A173" s="39">
        <v>170</v>
      </c>
      <c r="B173" s="40" t="s">
        <v>82</v>
      </c>
      <c r="C173" s="40" t="s">
        <v>261</v>
      </c>
      <c r="D173" s="41">
        <v>249.5</v>
      </c>
      <c r="E173" s="41">
        <f t="shared" si="113"/>
        <v>199.60000000000002</v>
      </c>
      <c r="F173" s="41">
        <v>63.4</v>
      </c>
      <c r="G173" s="42" t="s">
        <v>90</v>
      </c>
      <c r="H173" s="43">
        <v>1</v>
      </c>
      <c r="I173" s="44">
        <v>4.25</v>
      </c>
      <c r="J173" s="41">
        <f t="shared" si="114"/>
        <v>207.54999999999998</v>
      </c>
      <c r="K173" s="42" t="s">
        <v>85</v>
      </c>
      <c r="L173" s="44">
        <v>61.9</v>
      </c>
      <c r="M173" s="44">
        <v>0</v>
      </c>
      <c r="N173" s="41">
        <v>256.98500000000001</v>
      </c>
      <c r="O173" s="45" t="s">
        <v>86</v>
      </c>
      <c r="P173" s="45" t="s">
        <v>85</v>
      </c>
      <c r="Q173" s="45" t="s">
        <v>87</v>
      </c>
      <c r="R173" s="45" t="s">
        <v>88</v>
      </c>
      <c r="S173" s="46">
        <f t="shared" si="115"/>
        <v>55727.106178135007</v>
      </c>
      <c r="T173" s="46">
        <f t="shared" si="98"/>
        <v>279.19391872813128</v>
      </c>
      <c r="U173" s="47">
        <f t="shared" si="116"/>
        <v>44619.392598751932</v>
      </c>
      <c r="V173" s="47">
        <f t="shared" si="99"/>
        <v>11107.713579383075</v>
      </c>
      <c r="W173" s="47">
        <f t="shared" si="117"/>
        <v>32972.778560016304</v>
      </c>
      <c r="X173" s="47">
        <f t="shared" si="100"/>
        <v>22754.327618118703</v>
      </c>
      <c r="Y173" s="48">
        <f t="shared" si="118"/>
        <v>51139.466600635009</v>
      </c>
      <c r="Z173" s="47">
        <f t="shared" si="101"/>
        <v>4587.6395774999983</v>
      </c>
      <c r="AA173" s="48">
        <f t="shared" si="119"/>
        <v>53423.946782374136</v>
      </c>
      <c r="AB173" s="47">
        <f t="shared" si="102"/>
        <v>2303.1593957608711</v>
      </c>
      <c r="AC173" s="47">
        <f t="shared" si="120"/>
        <v>40752.840170762647</v>
      </c>
      <c r="AD173" s="47">
        <f t="shared" si="121"/>
        <v>14974.26600737236</v>
      </c>
      <c r="AE173" s="47">
        <f t="shared" si="122"/>
        <v>75.021372782426639</v>
      </c>
      <c r="AF173" s="49">
        <f t="shared" si="123"/>
        <v>0.73129295536168293</v>
      </c>
      <c r="AG173" s="47">
        <f>IF(ISBLANK($D173),"",S173*_xlfn.XLOOKUP(Q173,DATA!$B$24:$B$25,DATA!$C$24:$C$25,"error",0,1)/1000)</f>
        <v>11.198361986496229</v>
      </c>
      <c r="AH173" s="47">
        <f>IF(ISBLANK($D173),"",V173*_xlfn.XLOOKUP(Q173,DATA!$B$24:$B$25,DATA!$C$24:$C$25,"error",0,1)/1000)</f>
        <v>2.2320950437770288</v>
      </c>
      <c r="AI173" s="47">
        <f>IF(ISBLANK($D173),"",X173*_xlfn.XLOOKUP(Q173,DATA!$B$24:$B$25,DATA!$C$24:$C$25,"error",0,1)/1000)</f>
        <v>4.5724821348609535</v>
      </c>
      <c r="AJ173" s="47">
        <f>IF(ISBLANK($D173),"",Z173*_xlfn.XLOOKUP(Q173,DATA!$B$24:$B$25,DATA!$C$24:$C$25,"error",0,1)/1000)</f>
        <v>0.92188617309862453</v>
      </c>
      <c r="AK173" s="47">
        <f>IF(ISBLANK($D173),"",AB173*_xlfn.XLOOKUP(Q173,DATA!$B$24:$B$25,DATA!$C$24:$C$25,"error",0,1)/1000)</f>
        <v>0.46281988057814705</v>
      </c>
      <c r="AL173" s="47">
        <f t="shared" si="103"/>
        <v>8.1892832323147537</v>
      </c>
      <c r="AM173" s="47">
        <f t="shared" si="104"/>
        <v>3.0090787541814752</v>
      </c>
      <c r="AN173" s="47">
        <f t="shared" si="124"/>
        <v>0.75671925666559026</v>
      </c>
      <c r="AO173" s="47">
        <f t="shared" si="125"/>
        <v>0.15083181847226401</v>
      </c>
      <c r="AP173" s="47">
        <f t="shared" si="126"/>
        <v>0.30898137481009141</v>
      </c>
      <c r="AQ173" s="47">
        <f t="shared" si="127"/>
        <v>6.2295630421547614E-2</v>
      </c>
      <c r="AR173" s="47">
        <f t="shared" si="128"/>
        <v>3.1274637882172253E-2</v>
      </c>
      <c r="AS173" s="47">
        <f t="shared" si="129"/>
        <v>0.55338346158607532</v>
      </c>
      <c r="AT173" s="47">
        <f t="shared" si="130"/>
        <v>0.20333579507951494</v>
      </c>
      <c r="AU173" s="47">
        <f t="shared" si="131"/>
        <v>4.1155264014069555E-2</v>
      </c>
      <c r="AV173" s="47">
        <f t="shared" si="132"/>
        <v>8.2032051599969669E-3</v>
      </c>
      <c r="AW173" s="47">
        <f t="shared" si="133"/>
        <v>1.6804396007803785E-2</v>
      </c>
      <c r="AX173" s="47">
        <f t="shared" si="134"/>
        <v>3.3880373656920001E-3</v>
      </c>
      <c r="AY173" s="47">
        <f t="shared" si="135"/>
        <v>1.7009161160464862E-3</v>
      </c>
      <c r="AZ173" s="47">
        <f t="shared" si="136"/>
        <v>3.0096554649539239E-2</v>
      </c>
      <c r="BA173" s="47">
        <f t="shared" si="137"/>
        <v>1.1058709364530316E-2</v>
      </c>
      <c r="BB173" s="23">
        <f>IF(V173&gt;0,J173*DATA!$C$4,0)</f>
        <v>13490.749999999998</v>
      </c>
      <c r="BC173" s="23">
        <f>IF(X173&gt;0,N173*_xlfn.XLOOKUP(Budapest!O173,DATA!$B$5:$B$6,DATA!$C$5:$C$6,"error",0,1),0)</f>
        <v>12335.28</v>
      </c>
      <c r="BD173" s="23">
        <f>IF(Z173&gt;0,(L173-M173)*DATA!$C$7,"0,00 ")</f>
        <v>9285</v>
      </c>
      <c r="BE173" s="23">
        <f>IF(G173="basement",D173*DATA!$C$8,IF(G173="ground",0,"error"))</f>
        <v>9980</v>
      </c>
      <c r="BF173" s="23">
        <f t="shared" si="138"/>
        <v>45091.03</v>
      </c>
      <c r="BG173" s="23">
        <v>1.48</v>
      </c>
      <c r="BH173" s="23">
        <v>2.85</v>
      </c>
      <c r="BI173" s="23">
        <f t="shared" si="139"/>
        <v>0.85</v>
      </c>
      <c r="BJ173" s="23">
        <v>2.33</v>
      </c>
      <c r="BK173" s="23">
        <f t="shared" si="140"/>
        <v>0.21630769230769231</v>
      </c>
      <c r="BL173" s="23">
        <f t="shared" si="141"/>
        <v>0.23928112965340181</v>
      </c>
      <c r="BM173" s="5">
        <v>1.1000000000000001</v>
      </c>
      <c r="BN173" s="5">
        <f t="shared" si="142"/>
        <v>0.40124223602484466</v>
      </c>
      <c r="BO173" s="50"/>
      <c r="BP173" s="48">
        <f t="shared" si="105"/>
        <v>1060.375</v>
      </c>
      <c r="BQ173" s="51">
        <f t="shared" si="106"/>
        <v>1</v>
      </c>
      <c r="BR173" s="47">
        <f t="shared" si="143"/>
        <v>339.32</v>
      </c>
      <c r="BS173" s="46">
        <f t="shared" si="107"/>
        <v>4.25</v>
      </c>
      <c r="BT173" s="46">
        <f t="shared" si="144"/>
        <v>805.88499999999999</v>
      </c>
      <c r="BU173" s="46">
        <f t="shared" si="108"/>
        <v>48.357433337500005</v>
      </c>
      <c r="BV173" s="46">
        <f t="shared" si="109"/>
        <v>38.718667649038466</v>
      </c>
      <c r="BW173" s="46">
        <f t="shared" si="110"/>
        <v>28.612268795571246</v>
      </c>
      <c r="BX173" s="46">
        <f t="shared" si="111"/>
        <v>44.376489587500004</v>
      </c>
      <c r="BY173" s="46">
        <f t="shared" si="112"/>
        <v>46.358856978804347</v>
      </c>
      <c r="BZ173" s="46">
        <f t="shared" ref="BZ173:CD223" si="145">BU173*1152.4</f>
        <v>55727.106178135007</v>
      </c>
      <c r="CA173" s="46">
        <f t="shared" si="145"/>
        <v>44619.392598751932</v>
      </c>
      <c r="CB173" s="46">
        <f t="shared" si="145"/>
        <v>32972.778560016304</v>
      </c>
      <c r="CC173" s="46">
        <f t="shared" si="145"/>
        <v>51139.466600635009</v>
      </c>
      <c r="CD173" s="46">
        <f t="shared" si="145"/>
        <v>53423.946782374136</v>
      </c>
    </row>
    <row r="174" spans="1:82" s="54" customFormat="1" x14ac:dyDescent="0.35">
      <c r="A174" s="39">
        <v>171</v>
      </c>
      <c r="B174" s="40" t="s">
        <v>82</v>
      </c>
      <c r="C174" s="40" t="s">
        <v>262</v>
      </c>
      <c r="D174" s="41">
        <v>149.80000000000001</v>
      </c>
      <c r="E174" s="41">
        <f t="shared" si="113"/>
        <v>239.68000000000004</v>
      </c>
      <c r="F174" s="41">
        <v>53.2</v>
      </c>
      <c r="G174" s="42" t="s">
        <v>90</v>
      </c>
      <c r="H174" s="43">
        <v>2</v>
      </c>
      <c r="I174" s="44">
        <v>8.5</v>
      </c>
      <c r="J174" s="41">
        <f t="shared" si="114"/>
        <v>388.90000000000003</v>
      </c>
      <c r="K174" s="42" t="s">
        <v>85</v>
      </c>
      <c r="L174" s="44">
        <v>63.3</v>
      </c>
      <c r="M174" s="44">
        <v>34.799999999999997</v>
      </c>
      <c r="N174" s="41">
        <v>154.29400000000001</v>
      </c>
      <c r="O174" s="45" t="s">
        <v>86</v>
      </c>
      <c r="P174" s="45" t="s">
        <v>85</v>
      </c>
      <c r="Q174" s="45" t="s">
        <v>87</v>
      </c>
      <c r="R174" s="45" t="s">
        <v>88</v>
      </c>
      <c r="S174" s="46">
        <f t="shared" si="115"/>
        <v>53916.869006854009</v>
      </c>
      <c r="T174" s="46">
        <f t="shared" si="98"/>
        <v>224.95355894047898</v>
      </c>
      <c r="U174" s="47">
        <f t="shared" si="116"/>
        <v>33103.620098050931</v>
      </c>
      <c r="V174" s="47">
        <f t="shared" si="99"/>
        <v>20813.248908803078</v>
      </c>
      <c r="W174" s="47">
        <f t="shared" si="117"/>
        <v>40255.15246499356</v>
      </c>
      <c r="X174" s="47">
        <f t="shared" si="100"/>
        <v>13661.716541860449</v>
      </c>
      <c r="Y174" s="48">
        <f t="shared" si="118"/>
        <v>51804.627844354007</v>
      </c>
      <c r="Z174" s="47">
        <f t="shared" si="101"/>
        <v>2112.2411625000022</v>
      </c>
      <c r="AA174" s="48">
        <f t="shared" si="119"/>
        <v>52534.050259419229</v>
      </c>
      <c r="AB174" s="47">
        <f t="shared" si="102"/>
        <v>1382.8187474347797</v>
      </c>
      <c r="AC174" s="47">
        <f t="shared" si="120"/>
        <v>37970.025360598309</v>
      </c>
      <c r="AD174" s="47">
        <f t="shared" si="121"/>
        <v>15946.8436462557</v>
      </c>
      <c r="AE174" s="47">
        <f t="shared" si="122"/>
        <v>66.533893717688997</v>
      </c>
      <c r="AF174" s="49">
        <f t="shared" si="123"/>
        <v>0.70423275794763773</v>
      </c>
      <c r="AG174" s="47">
        <f>IF(ISBLANK($D174),"",S174*_xlfn.XLOOKUP(Q174,DATA!$B$24:$B$25,DATA!$C$24:$C$25,"error",0,1)/1000)</f>
        <v>10.834594826927312</v>
      </c>
      <c r="AH174" s="47">
        <f>IF(ISBLANK($D174),"",V174*_xlfn.XLOOKUP(Q174,DATA!$B$24:$B$25,DATA!$C$24:$C$25,"error",0,1)/1000)</f>
        <v>4.1824223682239783</v>
      </c>
      <c r="AI174" s="47">
        <f>IF(ISBLANK($D174),"",X174*_xlfn.XLOOKUP(Q174,DATA!$B$24:$B$25,DATA!$C$24:$C$25,"error",0,1)/1000)</f>
        <v>2.7453219390868573</v>
      </c>
      <c r="AJ174" s="47">
        <f>IF(ISBLANK($D174),"",Z174*_xlfn.XLOOKUP(Q174,DATA!$B$24:$B$25,DATA!$C$24:$C$25,"error",0,1)/1000)</f>
        <v>0.4244548616043754</v>
      </c>
      <c r="AK174" s="47">
        <f>IF(ISBLANK($D174),"",AB174*_xlfn.XLOOKUP(Q174,DATA!$B$24:$B$25,DATA!$C$24:$C$25,"error",0,1)/1000)</f>
        <v>0.27787742729701898</v>
      </c>
      <c r="AL174" s="47">
        <f t="shared" si="103"/>
        <v>7.6300765962122297</v>
      </c>
      <c r="AM174" s="47">
        <f t="shared" si="104"/>
        <v>3.2045182307150819</v>
      </c>
      <c r="AN174" s="47">
        <f t="shared" si="124"/>
        <v>0.73213801747004681</v>
      </c>
      <c r="AO174" s="47">
        <f t="shared" si="125"/>
        <v>0.28262343629902914</v>
      </c>
      <c r="AP174" s="47">
        <f t="shared" si="126"/>
        <v>0.18551266511643968</v>
      </c>
      <c r="AQ174" s="47">
        <f t="shared" si="127"/>
        <v>2.8682156171471882E-2</v>
      </c>
      <c r="AR174" s="47">
        <f t="shared" si="128"/>
        <v>1.877731765430617E-2</v>
      </c>
      <c r="AS174" s="47">
        <f t="shared" si="129"/>
        <v>0.51559557524124677</v>
      </c>
      <c r="AT174" s="47">
        <f t="shared" si="130"/>
        <v>0.21654244222880004</v>
      </c>
      <c r="AU174" s="47">
        <f t="shared" si="131"/>
        <v>3.9818378002547512E-2</v>
      </c>
      <c r="AV174" s="47">
        <f t="shared" si="132"/>
        <v>1.5370881651278347E-2</v>
      </c>
      <c r="AW174" s="47">
        <f t="shared" si="133"/>
        <v>1.0089372833543114E-2</v>
      </c>
      <c r="AX174" s="47">
        <f t="shared" si="134"/>
        <v>1.5599202733800025E-3</v>
      </c>
      <c r="AY174" s="47">
        <f t="shared" si="135"/>
        <v>1.02123139953412E-3</v>
      </c>
      <c r="AZ174" s="47">
        <f t="shared" si="136"/>
        <v>2.8041406157735586E-2</v>
      </c>
      <c r="BA174" s="47">
        <f t="shared" si="137"/>
        <v>1.1776971844811926E-2</v>
      </c>
      <c r="BB174" s="23">
        <f>IF(V174&gt;0,J174*DATA!$C$4,0)</f>
        <v>25278.500000000004</v>
      </c>
      <c r="BC174" s="23">
        <f>IF(X174&gt;0,N174*_xlfn.XLOOKUP(Budapest!O174,DATA!$B$5:$B$6,DATA!$C$5:$C$6,"error",0,1),0)</f>
        <v>7406.112000000001</v>
      </c>
      <c r="BD174" s="23">
        <f>IF(Z174&gt;0,(L174-M174)*DATA!$C$7,"0,00 ")</f>
        <v>4275</v>
      </c>
      <c r="BE174" s="23">
        <f>IF(G174="basement",D174*DATA!$C$8,IF(G174="ground",0,"error"))</f>
        <v>5992</v>
      </c>
      <c r="BF174" s="23">
        <f t="shared" si="138"/>
        <v>42951.612000000008</v>
      </c>
      <c r="BG174" s="23">
        <v>1.48</v>
      </c>
      <c r="BH174" s="23">
        <v>1.8879146919431282</v>
      </c>
      <c r="BI174" s="23">
        <f t="shared" si="139"/>
        <v>0.85</v>
      </c>
      <c r="BJ174" s="23">
        <v>2.33</v>
      </c>
      <c r="BK174" s="23">
        <f t="shared" si="140"/>
        <v>0.21630769230769231</v>
      </c>
      <c r="BL174" s="23">
        <f t="shared" si="141"/>
        <v>0.23928112965340181</v>
      </c>
      <c r="BM174" s="5">
        <v>1.1000000000000001</v>
      </c>
      <c r="BN174" s="5">
        <f t="shared" si="142"/>
        <v>0.40124223602484466</v>
      </c>
      <c r="BO174" s="50"/>
      <c r="BP174" s="48">
        <f t="shared" si="105"/>
        <v>1273.3000000000002</v>
      </c>
      <c r="BQ174" s="51">
        <f t="shared" si="106"/>
        <v>2</v>
      </c>
      <c r="BR174" s="47">
        <f t="shared" si="143"/>
        <v>407.45600000000007</v>
      </c>
      <c r="BS174" s="46">
        <f t="shared" si="107"/>
        <v>8.5</v>
      </c>
      <c r="BT174" s="46">
        <f t="shared" si="144"/>
        <v>967.7080000000002</v>
      </c>
      <c r="BU174" s="46">
        <f t="shared" si="108"/>
        <v>46.786592335000002</v>
      </c>
      <c r="BV174" s="46">
        <f t="shared" si="109"/>
        <v>28.725807096538468</v>
      </c>
      <c r="BW174" s="46">
        <f t="shared" si="110"/>
        <v>34.931579716238765</v>
      </c>
      <c r="BX174" s="46">
        <f t="shared" si="111"/>
        <v>44.953686085000001</v>
      </c>
      <c r="BY174" s="46">
        <f t="shared" si="112"/>
        <v>45.586645487173918</v>
      </c>
      <c r="BZ174" s="46">
        <f t="shared" si="145"/>
        <v>53916.869006854009</v>
      </c>
      <c r="CA174" s="46">
        <f t="shared" si="145"/>
        <v>33103.620098050931</v>
      </c>
      <c r="CB174" s="46">
        <f t="shared" si="145"/>
        <v>40255.15246499356</v>
      </c>
      <c r="CC174" s="46">
        <f t="shared" si="145"/>
        <v>51804.627844354007</v>
      </c>
      <c r="CD174" s="46">
        <f t="shared" si="145"/>
        <v>52534.050259419229</v>
      </c>
    </row>
    <row r="175" spans="1:82" s="54" customFormat="1" x14ac:dyDescent="0.35">
      <c r="A175" s="39">
        <v>172</v>
      </c>
      <c r="B175" s="40" t="s">
        <v>82</v>
      </c>
      <c r="C175" s="40" t="s">
        <v>263</v>
      </c>
      <c r="D175" s="41">
        <v>282.5</v>
      </c>
      <c r="E175" s="41">
        <f t="shared" si="113"/>
        <v>226</v>
      </c>
      <c r="F175" s="41">
        <v>81.8</v>
      </c>
      <c r="G175" s="42" t="s">
        <v>90</v>
      </c>
      <c r="H175" s="43">
        <v>1</v>
      </c>
      <c r="I175" s="44">
        <v>4.25</v>
      </c>
      <c r="J175" s="41">
        <f t="shared" si="114"/>
        <v>295.45</v>
      </c>
      <c r="K175" s="42" t="s">
        <v>85</v>
      </c>
      <c r="L175" s="44">
        <v>52.2</v>
      </c>
      <c r="M175" s="44">
        <v>0</v>
      </c>
      <c r="N175" s="41">
        <v>290.97500000000002</v>
      </c>
      <c r="O175" s="45" t="s">
        <v>86</v>
      </c>
      <c r="P175" s="45" t="s">
        <v>85</v>
      </c>
      <c r="Q175" s="45" t="s">
        <v>87</v>
      </c>
      <c r="R175" s="45" t="s">
        <v>88</v>
      </c>
      <c r="S175" s="46">
        <f t="shared" si="115"/>
        <v>64727.706240925007</v>
      </c>
      <c r="T175" s="46">
        <f t="shared" si="98"/>
        <v>286.40577982710181</v>
      </c>
      <c r="U175" s="47">
        <f t="shared" si="116"/>
        <v>48915.738151169629</v>
      </c>
      <c r="V175" s="47">
        <f t="shared" si="99"/>
        <v>15811.968089755377</v>
      </c>
      <c r="W175" s="47">
        <f t="shared" si="117"/>
        <v>38963.788196361747</v>
      </c>
      <c r="X175" s="47">
        <f t="shared" si="100"/>
        <v>25763.918044563259</v>
      </c>
      <c r="Y175" s="48">
        <f t="shared" si="118"/>
        <v>60858.969795925019</v>
      </c>
      <c r="Z175" s="47">
        <f t="shared" si="101"/>
        <v>3868.7364449999877</v>
      </c>
      <c r="AA175" s="48">
        <f t="shared" si="119"/>
        <v>62119.920552338051</v>
      </c>
      <c r="AB175" s="47">
        <f t="shared" si="102"/>
        <v>2607.7856885869551</v>
      </c>
      <c r="AC175" s="47">
        <f t="shared" si="120"/>
        <v>48052.408267905579</v>
      </c>
      <c r="AD175" s="47">
        <f t="shared" si="121"/>
        <v>16675.297973019427</v>
      </c>
      <c r="AE175" s="47">
        <f t="shared" si="122"/>
        <v>73.7845043053957</v>
      </c>
      <c r="AF175" s="49">
        <f t="shared" si="123"/>
        <v>0.74237773989778377</v>
      </c>
      <c r="AG175" s="47">
        <f>IF(ISBLANK($D175),"",S175*_xlfn.XLOOKUP(Q175,DATA!$B$24:$B$25,DATA!$C$24:$C$25,"error",0,1)/1000)</f>
        <v>13.007032569113878</v>
      </c>
      <c r="AH175" s="47">
        <f>IF(ISBLANK($D175),"",V175*_xlfn.XLOOKUP(Q175,DATA!$B$24:$B$25,DATA!$C$24:$C$25,"error",0,1)/1000)</f>
        <v>3.1774149876363431</v>
      </c>
      <c r="AI175" s="47">
        <f>IF(ISBLANK($D175),"",X175*_xlfn.XLOOKUP(Q175,DATA!$B$24:$B$25,DATA!$C$24:$C$25,"error",0,1)/1000)</f>
        <v>5.1772593310549864</v>
      </c>
      <c r="AJ175" s="47">
        <f>IF(ISBLANK($D175),"",Z175*_xlfn.XLOOKUP(Q175,DATA!$B$24:$B$25,DATA!$C$24:$C$25,"error",0,1)/1000)</f>
        <v>0.77742258862274749</v>
      </c>
      <c r="AK175" s="47">
        <f>IF(ISBLANK($D175),"",AB175*_xlfn.XLOOKUP(Q175,DATA!$B$24:$B$25,DATA!$C$24:$C$25,"error",0,1)/1000)</f>
        <v>0.52403453412154866</v>
      </c>
      <c r="AL175" s="47">
        <f t="shared" si="103"/>
        <v>9.6561314414356278</v>
      </c>
      <c r="AM175" s="47">
        <f t="shared" si="104"/>
        <v>3.3509011276782505</v>
      </c>
      <c r="AN175" s="47">
        <f t="shared" si="124"/>
        <v>0.87893854735129673</v>
      </c>
      <c r="AO175" s="47">
        <f t="shared" si="125"/>
        <v>0.21471096491269764</v>
      </c>
      <c r="AP175" s="47">
        <f t="shared" si="126"/>
        <v>0.34984865083707745</v>
      </c>
      <c r="AQ175" s="47">
        <f t="shared" si="127"/>
        <v>5.2533633408800913E-2</v>
      </c>
      <c r="AR175" s="47">
        <f t="shared" si="128"/>
        <v>3.5411163133120836E-2</v>
      </c>
      <c r="AS175" s="47">
        <f t="shared" si="129"/>
        <v>0.65250441229169687</v>
      </c>
      <c r="AT175" s="47">
        <f t="shared" si="130"/>
        <v>0.22643413505959986</v>
      </c>
      <c r="AU175" s="47">
        <f t="shared" si="131"/>
        <v>4.780233574044087E-2</v>
      </c>
      <c r="AV175" s="47">
        <f t="shared" si="132"/>
        <v>1.1677364319542775E-2</v>
      </c>
      <c r="AW175" s="47">
        <f t="shared" si="133"/>
        <v>1.902702153188204E-2</v>
      </c>
      <c r="AX175" s="47">
        <f t="shared" si="134"/>
        <v>2.857117132295992E-3</v>
      </c>
      <c r="AY175" s="47">
        <f t="shared" si="135"/>
        <v>1.9258869851027328E-3</v>
      </c>
      <c r="AZ175" s="47">
        <f t="shared" si="136"/>
        <v>3.5487389968823543E-2</v>
      </c>
      <c r="BA175" s="47">
        <f t="shared" si="137"/>
        <v>1.2314945771617326E-2</v>
      </c>
      <c r="BB175" s="23">
        <f>IF(V175&gt;0,J175*DATA!$C$4,0)</f>
        <v>19204.25</v>
      </c>
      <c r="BC175" s="23">
        <f>IF(X175&gt;0,N175*_xlfn.XLOOKUP(Budapest!O175,DATA!$B$5:$B$6,DATA!$C$5:$C$6,"error",0,1),0)</f>
        <v>13966.800000000001</v>
      </c>
      <c r="BD175" s="23">
        <f>IF(Z175&gt;0,(L175-M175)*DATA!$C$7,"0,00 ")</f>
        <v>7830</v>
      </c>
      <c r="BE175" s="23">
        <f>IF(G175="basement",D175*DATA!$C$8,IF(G175="ground",0,"error"))</f>
        <v>11300</v>
      </c>
      <c r="BF175" s="23">
        <f t="shared" si="138"/>
        <v>52301.05</v>
      </c>
      <c r="BG175" s="23">
        <v>1.48</v>
      </c>
      <c r="BH175" s="23">
        <v>2.85</v>
      </c>
      <c r="BI175" s="23">
        <f t="shared" si="139"/>
        <v>0.85</v>
      </c>
      <c r="BJ175" s="23">
        <v>2.33</v>
      </c>
      <c r="BK175" s="23">
        <f t="shared" si="140"/>
        <v>0.21630769230769231</v>
      </c>
      <c r="BL175" s="23">
        <f t="shared" si="141"/>
        <v>0.23928112965340181</v>
      </c>
      <c r="BM175" s="5">
        <v>1.1000000000000001</v>
      </c>
      <c r="BN175" s="5">
        <f t="shared" si="142"/>
        <v>0.40124223602484466</v>
      </c>
      <c r="BO175" s="50"/>
      <c r="BP175" s="48">
        <f t="shared" si="105"/>
        <v>1200.625</v>
      </c>
      <c r="BQ175" s="51">
        <f t="shared" si="106"/>
        <v>1</v>
      </c>
      <c r="BR175" s="47">
        <f t="shared" si="143"/>
        <v>384.2</v>
      </c>
      <c r="BS175" s="46">
        <f t="shared" si="107"/>
        <v>4.25</v>
      </c>
      <c r="BT175" s="46">
        <f t="shared" si="144"/>
        <v>912.47500000000002</v>
      </c>
      <c r="BU175" s="46">
        <f t="shared" si="108"/>
        <v>56.167742312500003</v>
      </c>
      <c r="BV175" s="46">
        <f t="shared" si="109"/>
        <v>42.446839770192319</v>
      </c>
      <c r="BW175" s="46">
        <f t="shared" si="110"/>
        <v>33.810992881258024</v>
      </c>
      <c r="BX175" s="46">
        <f t="shared" si="111"/>
        <v>52.810629812500011</v>
      </c>
      <c r="BY175" s="46">
        <f t="shared" si="112"/>
        <v>53.904825192934787</v>
      </c>
      <c r="BZ175" s="46">
        <f t="shared" si="145"/>
        <v>64727.706240925007</v>
      </c>
      <c r="CA175" s="46">
        <f t="shared" si="145"/>
        <v>48915.738151169629</v>
      </c>
      <c r="CB175" s="46">
        <f t="shared" si="145"/>
        <v>38963.788196361747</v>
      </c>
      <c r="CC175" s="46">
        <f t="shared" si="145"/>
        <v>60858.969795925019</v>
      </c>
      <c r="CD175" s="46">
        <f t="shared" si="145"/>
        <v>62119.920552338051</v>
      </c>
    </row>
    <row r="176" spans="1:82" s="54" customFormat="1" x14ac:dyDescent="0.35">
      <c r="A176" s="39">
        <v>173</v>
      </c>
      <c r="B176" s="40" t="s">
        <v>82</v>
      </c>
      <c r="C176" s="40" t="s">
        <v>264</v>
      </c>
      <c r="D176" s="41">
        <v>103.2</v>
      </c>
      <c r="E176" s="41">
        <f t="shared" si="113"/>
        <v>165.12</v>
      </c>
      <c r="F176" s="41">
        <v>46.8</v>
      </c>
      <c r="G176" s="42" t="s">
        <v>90</v>
      </c>
      <c r="H176" s="43">
        <v>2</v>
      </c>
      <c r="I176" s="44">
        <v>8.5</v>
      </c>
      <c r="J176" s="41">
        <f t="shared" si="114"/>
        <v>334.09999999999997</v>
      </c>
      <c r="K176" s="42" t="s">
        <v>85</v>
      </c>
      <c r="L176" s="44">
        <v>63.7</v>
      </c>
      <c r="M176" s="44">
        <v>15.9</v>
      </c>
      <c r="N176" s="41">
        <v>106.29600000000001</v>
      </c>
      <c r="O176" s="45" t="s">
        <v>86</v>
      </c>
      <c r="P176" s="45" t="s">
        <v>85</v>
      </c>
      <c r="Q176" s="45" t="s">
        <v>87</v>
      </c>
      <c r="R176" s="45" t="s">
        <v>88</v>
      </c>
      <c r="S176" s="46">
        <f t="shared" si="115"/>
        <v>44315.853309336017</v>
      </c>
      <c r="T176" s="46">
        <f t="shared" si="98"/>
        <v>268.38573951875009</v>
      </c>
      <c r="U176" s="47">
        <f t="shared" si="116"/>
        <v>26435.404709616007</v>
      </c>
      <c r="V176" s="47">
        <f t="shared" si="99"/>
        <v>17880.44859972001</v>
      </c>
      <c r="W176" s="47">
        <f t="shared" si="117"/>
        <v>34904.043248454844</v>
      </c>
      <c r="X176" s="47">
        <f t="shared" si="100"/>
        <v>9411.8100608811728</v>
      </c>
      <c r="Y176" s="48">
        <f t="shared" si="118"/>
        <v>40773.217254336007</v>
      </c>
      <c r="Z176" s="47">
        <f t="shared" si="101"/>
        <v>3542.6360550000099</v>
      </c>
      <c r="AA176" s="48">
        <f t="shared" si="119"/>
        <v>43363.203811770785</v>
      </c>
      <c r="AB176" s="47">
        <f t="shared" si="102"/>
        <v>952.64949756523129</v>
      </c>
      <c r="AC176" s="47">
        <f t="shared" si="120"/>
        <v>31787.544213166424</v>
      </c>
      <c r="AD176" s="47">
        <f t="shared" si="121"/>
        <v>12528.309096169593</v>
      </c>
      <c r="AE176" s="47">
        <f t="shared" si="122"/>
        <v>75.873964971957321</v>
      </c>
      <c r="AF176" s="49">
        <f t="shared" si="123"/>
        <v>0.71729509508214173</v>
      </c>
      <c r="AG176" s="47">
        <f>IF(ISBLANK($D176),"",S176*_xlfn.XLOOKUP(Q176,DATA!$B$24:$B$25,DATA!$C$24:$C$25,"error",0,1)/1000)</f>
        <v>8.9052707225110712</v>
      </c>
      <c r="AH176" s="47">
        <f>IF(ISBLANK($D176),"",V176*_xlfn.XLOOKUP(Q176,DATA!$B$24:$B$25,DATA!$C$24:$C$25,"error",0,1)/1000)</f>
        <v>3.5930761461137357</v>
      </c>
      <c r="AI176" s="47">
        <f>IF(ISBLANK($D176),"",X176*_xlfn.XLOOKUP(Q176,DATA!$B$24:$B$25,DATA!$C$24:$C$25,"error",0,1)/1000)</f>
        <v>1.8913032317340717</v>
      </c>
      <c r="AJ176" s="47">
        <f>IF(ISBLANK($D176),"",Z176*_xlfn.XLOOKUP(Q176,DATA!$B$24:$B$25,DATA!$C$24:$C$25,"error",0,1)/1000)</f>
        <v>0.71189271525225195</v>
      </c>
      <c r="AK176" s="47">
        <f>IF(ISBLANK($D176),"",AB176*_xlfn.XLOOKUP(Q176,DATA!$B$24:$B$25,DATA!$C$24:$C$25,"error",0,1)/1000)</f>
        <v>0.19143491653573322</v>
      </c>
      <c r="AL176" s="47">
        <f t="shared" si="103"/>
        <v>6.3877070096357924</v>
      </c>
      <c r="AM176" s="47">
        <f t="shared" si="104"/>
        <v>2.5175637128752788</v>
      </c>
      <c r="AN176" s="47">
        <f t="shared" si="124"/>
        <v>0.60176567337888598</v>
      </c>
      <c r="AO176" s="47">
        <f t="shared" si="125"/>
        <v>0.24279889449088629</v>
      </c>
      <c r="AP176" s="47">
        <f t="shared" si="126"/>
        <v>0.12780311775712011</v>
      </c>
      <c r="AQ176" s="47">
        <f t="shared" si="127"/>
        <v>4.8105511052503803E-2</v>
      </c>
      <c r="AR176" s="47">
        <f t="shared" si="128"/>
        <v>1.2936042602966819E-2</v>
      </c>
      <c r="AS176" s="47">
        <f t="shared" si="129"/>
        <v>0.43164356590347708</v>
      </c>
      <c r="AT176" s="47">
        <f t="shared" si="130"/>
        <v>0.1701221074754089</v>
      </c>
      <c r="AU176" s="47">
        <f t="shared" si="131"/>
        <v>3.2727890752563368E-2</v>
      </c>
      <c r="AV176" s="47">
        <f t="shared" si="132"/>
        <v>1.3204966725873228E-2</v>
      </c>
      <c r="AW176" s="47">
        <f t="shared" si="133"/>
        <v>6.9507561843901904E-3</v>
      </c>
      <c r="AX176" s="47">
        <f t="shared" si="134"/>
        <v>2.6162873357040086E-3</v>
      </c>
      <c r="AY176" s="47">
        <f t="shared" si="135"/>
        <v>7.0354526323046019E-4</v>
      </c>
      <c r="AZ176" s="47">
        <f t="shared" si="136"/>
        <v>2.3475555509197884E-2</v>
      </c>
      <c r="BA176" s="47">
        <f t="shared" si="137"/>
        <v>9.2523352433654844E-3</v>
      </c>
      <c r="BB176" s="23">
        <f>IF(V176&gt;0,J176*DATA!$C$4,0)</f>
        <v>21716.499999999996</v>
      </c>
      <c r="BC176" s="23">
        <f>IF(X176&gt;0,N176*_xlfn.XLOOKUP(Budapest!O176,DATA!$B$5:$B$6,DATA!$C$5:$C$6,"error",0,1),0)</f>
        <v>5102.2080000000005</v>
      </c>
      <c r="BD176" s="23">
        <f>IF(Z176&gt;0,(L176-M176)*DATA!$C$7,"0,00 ")</f>
        <v>7170.0000000000009</v>
      </c>
      <c r="BE176" s="23">
        <f>IF(G176="basement",D176*DATA!$C$8,IF(G176="ground",0,"error"))</f>
        <v>4128</v>
      </c>
      <c r="BF176" s="23">
        <f t="shared" si="138"/>
        <v>38116.707999999999</v>
      </c>
      <c r="BG176" s="23">
        <v>1.48</v>
      </c>
      <c r="BH176" s="23">
        <v>2.4131868131868135</v>
      </c>
      <c r="BI176" s="23">
        <f t="shared" si="139"/>
        <v>0.85</v>
      </c>
      <c r="BJ176" s="23">
        <v>2.33</v>
      </c>
      <c r="BK176" s="23">
        <f t="shared" si="140"/>
        <v>0.21630769230769231</v>
      </c>
      <c r="BL176" s="23">
        <f t="shared" si="141"/>
        <v>0.23928112965340181</v>
      </c>
      <c r="BM176" s="5">
        <v>1.1000000000000001</v>
      </c>
      <c r="BN176" s="5">
        <f t="shared" si="142"/>
        <v>0.40124223602484466</v>
      </c>
      <c r="BO176" s="50"/>
      <c r="BP176" s="48">
        <f t="shared" si="105"/>
        <v>877.2</v>
      </c>
      <c r="BQ176" s="51">
        <f t="shared" si="106"/>
        <v>2</v>
      </c>
      <c r="BR176" s="47">
        <f t="shared" si="143"/>
        <v>280.70400000000001</v>
      </c>
      <c r="BS176" s="46">
        <f t="shared" si="107"/>
        <v>8.5</v>
      </c>
      <c r="BT176" s="46">
        <f t="shared" si="144"/>
        <v>666.67200000000003</v>
      </c>
      <c r="BU176" s="46">
        <f t="shared" si="108"/>
        <v>38.45527014000001</v>
      </c>
      <c r="BV176" s="46">
        <f t="shared" si="109"/>
        <v>22.939434840000004</v>
      </c>
      <c r="BW176" s="46">
        <f t="shared" si="110"/>
        <v>30.288131940693198</v>
      </c>
      <c r="BX176" s="46">
        <f t="shared" si="111"/>
        <v>35.381132640000004</v>
      </c>
      <c r="BY176" s="46">
        <f t="shared" si="112"/>
        <v>37.628604487826088</v>
      </c>
      <c r="BZ176" s="46">
        <f t="shared" si="145"/>
        <v>44315.853309336017</v>
      </c>
      <c r="CA176" s="46">
        <f t="shared" si="145"/>
        <v>26435.404709616007</v>
      </c>
      <c r="CB176" s="46">
        <f t="shared" si="145"/>
        <v>34904.043248454844</v>
      </c>
      <c r="CC176" s="46">
        <f t="shared" si="145"/>
        <v>40773.217254336007</v>
      </c>
      <c r="CD176" s="46">
        <f t="shared" si="145"/>
        <v>43363.203811770785</v>
      </c>
    </row>
    <row r="177" spans="1:82" s="54" customFormat="1" ht="15" customHeight="1" x14ac:dyDescent="0.35">
      <c r="A177" s="39">
        <v>174</v>
      </c>
      <c r="B177" s="40" t="s">
        <v>82</v>
      </c>
      <c r="C177" s="40" t="s">
        <v>265</v>
      </c>
      <c r="D177" s="41">
        <v>690.3</v>
      </c>
      <c r="E177" s="41">
        <f t="shared" si="113"/>
        <v>2208.96</v>
      </c>
      <c r="F177" s="41">
        <v>148.4</v>
      </c>
      <c r="G177" s="42" t="s">
        <v>90</v>
      </c>
      <c r="H177" s="43">
        <v>4</v>
      </c>
      <c r="I177" s="44">
        <v>14.5</v>
      </c>
      <c r="J177" s="41">
        <f t="shared" si="114"/>
        <v>1753.0000000000002</v>
      </c>
      <c r="K177" s="42" t="s">
        <v>85</v>
      </c>
      <c r="L177" s="44">
        <v>398.79999999999995</v>
      </c>
      <c r="M177" s="44">
        <v>204.1</v>
      </c>
      <c r="N177" s="41">
        <v>711.00900000000001</v>
      </c>
      <c r="O177" s="45" t="s">
        <v>86</v>
      </c>
      <c r="P177" s="45" t="s">
        <v>85</v>
      </c>
      <c r="Q177" s="45" t="s">
        <v>87</v>
      </c>
      <c r="R177" s="45" t="s">
        <v>88</v>
      </c>
      <c r="S177" s="46">
        <f t="shared" si="115"/>
        <v>280020.30423777906</v>
      </c>
      <c r="T177" s="46">
        <f t="shared" si="98"/>
        <v>126.7656744521309</v>
      </c>
      <c r="U177" s="47">
        <f t="shared" si="116"/>
        <v>186202.80529940978</v>
      </c>
      <c r="V177" s="47">
        <f t="shared" si="99"/>
        <v>93817.498938369274</v>
      </c>
      <c r="W177" s="47">
        <f t="shared" si="117"/>
        <v>217065.1444991524</v>
      </c>
      <c r="X177" s="47">
        <f t="shared" si="100"/>
        <v>62955.159738626651</v>
      </c>
      <c r="Y177" s="48">
        <f t="shared" si="118"/>
        <v>265590.36198027903</v>
      </c>
      <c r="Z177" s="47">
        <f t="shared" si="101"/>
        <v>14429.942257500021</v>
      </c>
      <c r="AA177" s="48">
        <f t="shared" si="119"/>
        <v>273648.07605784427</v>
      </c>
      <c r="AB177" s="47">
        <f t="shared" si="102"/>
        <v>6372.2281799347838</v>
      </c>
      <c r="AC177" s="47">
        <f t="shared" si="120"/>
        <v>177574.82911443073</v>
      </c>
      <c r="AD177" s="47">
        <f t="shared" si="121"/>
        <v>102445.47512334833</v>
      </c>
      <c r="AE177" s="47">
        <f t="shared" si="122"/>
        <v>46.377243192881863</v>
      </c>
      <c r="AF177" s="49">
        <f t="shared" si="123"/>
        <v>0.63414983280513537</v>
      </c>
      <c r="AG177" s="47">
        <f>IF(ISBLANK($D177),"",S177*_xlfn.XLOOKUP(Q177,DATA!$B$24:$B$25,DATA!$C$24:$C$25,"error",0,1)/1000)</f>
        <v>56.270080136581697</v>
      </c>
      <c r="AH177" s="47">
        <f>IF(ISBLANK($D177),"",V177*_xlfn.XLOOKUP(Q177,DATA!$B$24:$B$25,DATA!$C$24:$C$25,"error",0,1)/1000)</f>
        <v>18.852626411665305</v>
      </c>
      <c r="AI177" s="47">
        <f>IF(ISBLANK($D177),"",X177*_xlfn.XLOOKUP(Q177,DATA!$B$24:$B$25,DATA!$C$24:$C$25,"error",0,1)/1000)</f>
        <v>12.650839349477025</v>
      </c>
      <c r="AJ177" s="47">
        <f>IF(ISBLANK($D177),"",Z177*_xlfn.XLOOKUP(Q177,DATA!$B$24:$B$25,DATA!$C$24:$C$25,"error",0,1)/1000)</f>
        <v>2.8996968966446288</v>
      </c>
      <c r="AK177" s="47">
        <f>IF(ISBLANK($D177),"",AB177*_xlfn.XLOOKUP(Q177,DATA!$B$24:$B$25,DATA!$C$24:$C$25,"error",0,1)/1000)</f>
        <v>1.2804992527578947</v>
      </c>
      <c r="AL177" s="47">
        <f t="shared" si="103"/>
        <v>35.683661910544849</v>
      </c>
      <c r="AM177" s="47">
        <f t="shared" si="104"/>
        <v>20.586418226036848</v>
      </c>
      <c r="AN177" s="47">
        <f t="shared" si="124"/>
        <v>3.8024001425220972</v>
      </c>
      <c r="AO177" s="47">
        <f t="shared" si="125"/>
        <v>1.2739493027312889</v>
      </c>
      <c r="AP177" s="47">
        <f t="shared" si="126"/>
        <v>0.85486911034631763</v>
      </c>
      <c r="AQ177" s="47">
        <f t="shared" si="127"/>
        <v>0.1959444142661606</v>
      </c>
      <c r="AR177" s="47">
        <f t="shared" si="128"/>
        <v>8.6528587294843667E-2</v>
      </c>
      <c r="AS177" s="47">
        <f t="shared" si="129"/>
        <v>2.4112914146386104</v>
      </c>
      <c r="AT177" s="47">
        <f t="shared" si="130"/>
        <v>1.3911087278834868</v>
      </c>
      <c r="AU177" s="47">
        <f t="shared" si="131"/>
        <v>0.20679899496966045</v>
      </c>
      <c r="AV177" s="47">
        <f t="shared" si="132"/>
        <v>6.9285563215970569E-2</v>
      </c>
      <c r="AW177" s="47">
        <f t="shared" si="133"/>
        <v>4.6493284826400638E-2</v>
      </c>
      <c r="AX177" s="47">
        <f t="shared" si="134"/>
        <v>1.0656718499196019E-2</v>
      </c>
      <c r="AY177" s="47">
        <f t="shared" si="135"/>
        <v>4.7059815427129819E-3</v>
      </c>
      <c r="AZ177" s="47">
        <f t="shared" si="136"/>
        <v>0.13114154808428019</v>
      </c>
      <c r="BA177" s="47">
        <f t="shared" si="137"/>
        <v>7.5657446885380258E-2</v>
      </c>
      <c r="BB177" s="23">
        <f>IF(V177&gt;0,J177*DATA!$C$4,0)</f>
        <v>113945.00000000001</v>
      </c>
      <c r="BC177" s="23">
        <f>IF(X177&gt;0,N177*_xlfn.XLOOKUP(Budapest!O177,DATA!$B$5:$B$6,DATA!$C$5:$C$6,"error",0,1),0)</f>
        <v>34128.432000000001</v>
      </c>
      <c r="BD177" s="23">
        <f>IF(Z177&gt;0,(L177-M177)*DATA!$C$7,"0,00 ")</f>
        <v>29204.999999999993</v>
      </c>
      <c r="BE177" s="23">
        <f>IF(G177="basement",D177*DATA!$C$8,IF(G177="ground",0,"error"))</f>
        <v>27612</v>
      </c>
      <c r="BF177" s="23">
        <f t="shared" si="138"/>
        <v>204890.43200000003</v>
      </c>
      <c r="BG177" s="23">
        <v>1.48</v>
      </c>
      <c r="BH177" s="23">
        <v>1.9543756268806418</v>
      </c>
      <c r="BI177" s="23">
        <f t="shared" si="139"/>
        <v>0.85</v>
      </c>
      <c r="BJ177" s="23">
        <v>2.33</v>
      </c>
      <c r="BK177" s="23">
        <f t="shared" si="140"/>
        <v>0.21630769230769231</v>
      </c>
      <c r="BL177" s="23">
        <f t="shared" si="141"/>
        <v>0.23928112965340181</v>
      </c>
      <c r="BM177" s="5">
        <v>1.1000000000000001</v>
      </c>
      <c r="BN177" s="5">
        <f t="shared" si="142"/>
        <v>0.40124223602484466</v>
      </c>
      <c r="BO177" s="50"/>
      <c r="BP177" s="48">
        <f t="shared" si="105"/>
        <v>10009.349999999999</v>
      </c>
      <c r="BQ177" s="51">
        <f t="shared" si="106"/>
        <v>4</v>
      </c>
      <c r="BR177" s="47">
        <f t="shared" si="143"/>
        <v>3202.9919999999997</v>
      </c>
      <c r="BS177" s="46">
        <f t="shared" si="107"/>
        <v>14.5</v>
      </c>
      <c r="BT177" s="46">
        <f t="shared" si="144"/>
        <v>8007.48</v>
      </c>
      <c r="BU177" s="46">
        <f t="shared" si="108"/>
        <v>242.98880964750003</v>
      </c>
      <c r="BV177" s="46">
        <f t="shared" si="109"/>
        <v>161.57827603211538</v>
      </c>
      <c r="BW177" s="46">
        <f t="shared" si="110"/>
        <v>188.35920209922978</v>
      </c>
      <c r="BX177" s="46">
        <f t="shared" si="111"/>
        <v>230.46716589750002</v>
      </c>
      <c r="BY177" s="46">
        <f t="shared" si="112"/>
        <v>237.45928154967396</v>
      </c>
      <c r="BZ177" s="46">
        <f t="shared" si="145"/>
        <v>280020.30423777906</v>
      </c>
      <c r="CA177" s="46">
        <f t="shared" si="145"/>
        <v>186202.80529940978</v>
      </c>
      <c r="CB177" s="46">
        <f t="shared" si="145"/>
        <v>217065.1444991524</v>
      </c>
      <c r="CC177" s="46">
        <f t="shared" si="145"/>
        <v>265590.36198027903</v>
      </c>
      <c r="CD177" s="46">
        <f t="shared" si="145"/>
        <v>273648.07605784427</v>
      </c>
    </row>
    <row r="178" spans="1:82" s="54" customFormat="1" x14ac:dyDescent="0.35">
      <c r="A178" s="39">
        <v>175</v>
      </c>
      <c r="B178" s="40" t="s">
        <v>82</v>
      </c>
      <c r="C178" s="40" t="s">
        <v>266</v>
      </c>
      <c r="D178" s="41">
        <v>171</v>
      </c>
      <c r="E178" s="41">
        <f t="shared" si="113"/>
        <v>136.80000000000001</v>
      </c>
      <c r="F178" s="41">
        <v>59.2</v>
      </c>
      <c r="G178" s="42" t="s">
        <v>84</v>
      </c>
      <c r="H178" s="43">
        <v>1</v>
      </c>
      <c r="I178" s="44">
        <v>4.25</v>
      </c>
      <c r="J178" s="41">
        <f t="shared" si="114"/>
        <v>201.3</v>
      </c>
      <c r="K178" s="42" t="s">
        <v>85</v>
      </c>
      <c r="L178" s="44">
        <v>50.3</v>
      </c>
      <c r="M178" s="44">
        <v>0</v>
      </c>
      <c r="N178" s="41">
        <v>176.13</v>
      </c>
      <c r="O178" s="45" t="s">
        <v>86</v>
      </c>
      <c r="P178" s="45" t="s">
        <v>85</v>
      </c>
      <c r="Q178" s="45" t="s">
        <v>87</v>
      </c>
      <c r="R178" s="45" t="s">
        <v>88</v>
      </c>
      <c r="S178" s="46">
        <f t="shared" si="115"/>
        <v>41860.673965530012</v>
      </c>
      <c r="T178" s="46">
        <f t="shared" si="98"/>
        <v>305.99907869539481</v>
      </c>
      <c r="U178" s="47">
        <f t="shared" si="116"/>
        <v>31087.449472493081</v>
      </c>
      <c r="V178" s="47">
        <f t="shared" si="99"/>
        <v>10773.224493036931</v>
      </c>
      <c r="W178" s="47">
        <f t="shared" si="117"/>
        <v>26265.523573953669</v>
      </c>
      <c r="X178" s="47">
        <f t="shared" si="100"/>
        <v>15595.150391576342</v>
      </c>
      <c r="Y178" s="48">
        <f t="shared" si="118"/>
        <v>38132.753598030002</v>
      </c>
      <c r="Z178" s="47">
        <f t="shared" si="101"/>
        <v>3727.9203675000099</v>
      </c>
      <c r="AA178" s="48">
        <f t="shared" si="119"/>
        <v>41860.673965530012</v>
      </c>
      <c r="AB178" s="47">
        <f t="shared" si="102"/>
        <v>0</v>
      </c>
      <c r="AC178" s="47">
        <f t="shared" si="120"/>
        <v>30096.295252113283</v>
      </c>
      <c r="AD178" s="47">
        <f t="shared" si="121"/>
        <v>11764.378713416729</v>
      </c>
      <c r="AE178" s="47">
        <f t="shared" si="122"/>
        <v>85.996920419712922</v>
      </c>
      <c r="AF178" s="49">
        <f t="shared" si="123"/>
        <v>0.71896346620926233</v>
      </c>
      <c r="AG178" s="47">
        <f>IF(ISBLANK($D178),"",S178*_xlfn.XLOOKUP(Q178,DATA!$B$24:$B$25,DATA!$C$24:$C$25,"error",0,1)/1000)</f>
        <v>8.4119024333732551</v>
      </c>
      <c r="AH178" s="47">
        <f>IF(ISBLANK($D178),"",V178*_xlfn.XLOOKUP(Q178,DATA!$B$24:$B$25,DATA!$C$24:$C$25,"error",0,1)/1000)</f>
        <v>2.164879461875771</v>
      </c>
      <c r="AI178" s="47">
        <f>IF(ISBLANK($D178),"",X178*_xlfn.XLOOKUP(Q178,DATA!$B$24:$B$25,DATA!$C$24:$C$25,"error",0,1)/1000)</f>
        <v>3.1338454711872661</v>
      </c>
      <c r="AJ178" s="47">
        <f>IF(ISBLANK($D178),"",Z178*_xlfn.XLOOKUP(Q178,DATA!$B$24:$B$25,DATA!$C$24:$C$25,"error",0,1)/1000)</f>
        <v>0.74912559784912691</v>
      </c>
      <c r="AK178" s="47">
        <f>IF(ISBLANK($D178),"",AB178*_xlfn.XLOOKUP(Q178,DATA!$B$24:$B$25,DATA!$C$24:$C$25,"error",0,1)/1000)</f>
        <v>0</v>
      </c>
      <c r="AL178" s="47">
        <f t="shared" si="103"/>
        <v>6.0478505309121635</v>
      </c>
      <c r="AM178" s="47">
        <f t="shared" si="104"/>
        <v>2.3640519024610915</v>
      </c>
      <c r="AN178" s="47">
        <f t="shared" si="124"/>
        <v>0.56842675421651701</v>
      </c>
      <c r="AO178" s="47">
        <f t="shared" si="125"/>
        <v>0.14628978587553254</v>
      </c>
      <c r="AP178" s="47">
        <f t="shared" si="126"/>
        <v>0.21176679395801856</v>
      </c>
      <c r="AQ178" s="47">
        <f t="shared" si="127"/>
        <v>5.0621489664036415E-2</v>
      </c>
      <c r="AR178" s="47">
        <f t="shared" si="128"/>
        <v>0</v>
      </c>
      <c r="AS178" s="47">
        <f t="shared" si="129"/>
        <v>0.4086780694975875</v>
      </c>
      <c r="AT178" s="47">
        <f t="shared" si="130"/>
        <v>0.1597486847189295</v>
      </c>
      <c r="AU178" s="47">
        <f t="shared" si="131"/>
        <v>3.0914705733172006E-2</v>
      </c>
      <c r="AV178" s="47">
        <f t="shared" si="132"/>
        <v>7.9561801913148201E-3</v>
      </c>
      <c r="AW178" s="47">
        <f t="shared" si="133"/>
        <v>1.1517241352041869E-2</v>
      </c>
      <c r="AX178" s="47">
        <f t="shared" si="134"/>
        <v>2.7531224474040081E-3</v>
      </c>
      <c r="AY178" s="47">
        <f t="shared" si="135"/>
        <v>0</v>
      </c>
      <c r="AZ178" s="47">
        <f t="shared" si="136"/>
        <v>2.2226543990760701E-2</v>
      </c>
      <c r="BA178" s="47">
        <f t="shared" si="137"/>
        <v>8.6881617424113058E-3</v>
      </c>
      <c r="BB178" s="23">
        <f>IF(V178&gt;0,J178*DATA!$C$4,0)</f>
        <v>13084.5</v>
      </c>
      <c r="BC178" s="23">
        <f>IF(X178&gt;0,N178*_xlfn.XLOOKUP(Budapest!O178,DATA!$B$5:$B$6,DATA!$C$5:$C$6,"error",0,1),0)</f>
        <v>8454.24</v>
      </c>
      <c r="BD178" s="23">
        <f>IF(Z178&gt;0,(L178-M178)*DATA!$C$7,"0,00 ")</f>
        <v>7545</v>
      </c>
      <c r="BE178" s="23">
        <f>IF(G178="basement",D178*DATA!$C$8,IF(G178="ground",0,"error"))</f>
        <v>0</v>
      </c>
      <c r="BF178" s="23">
        <f t="shared" si="138"/>
        <v>29083.739999999998</v>
      </c>
      <c r="BG178" s="23">
        <v>1.48</v>
      </c>
      <c r="BH178" s="23">
        <v>2.85</v>
      </c>
      <c r="BI178" s="23">
        <f t="shared" si="139"/>
        <v>0.56999999999999995</v>
      </c>
      <c r="BJ178" s="23">
        <v>2.33</v>
      </c>
      <c r="BK178" s="23">
        <f t="shared" si="140"/>
        <v>0.21630769230769231</v>
      </c>
      <c r="BL178" s="23">
        <f t="shared" si="141"/>
        <v>0.23928112965340181</v>
      </c>
      <c r="BM178" s="5">
        <v>1.1000000000000001</v>
      </c>
      <c r="BN178" s="5">
        <f t="shared" si="142"/>
        <v>0.56999999999999995</v>
      </c>
      <c r="BO178" s="50"/>
      <c r="BP178" s="48">
        <f t="shared" si="105"/>
        <v>726.75</v>
      </c>
      <c r="BQ178" s="51">
        <f t="shared" si="106"/>
        <v>1</v>
      </c>
      <c r="BR178" s="47">
        <f t="shared" si="143"/>
        <v>232.56</v>
      </c>
      <c r="BS178" s="46">
        <f t="shared" si="107"/>
        <v>4.25</v>
      </c>
      <c r="BT178" s="46">
        <f t="shared" si="144"/>
        <v>552.33000000000004</v>
      </c>
      <c r="BU178" s="46">
        <f t="shared" si="108"/>
        <v>36.324777825000005</v>
      </c>
      <c r="BV178" s="46">
        <f t="shared" si="109"/>
        <v>26.976266463461538</v>
      </c>
      <c r="BW178" s="46">
        <f t="shared" si="110"/>
        <v>22.792019762195128</v>
      </c>
      <c r="BX178" s="46">
        <f t="shared" si="111"/>
        <v>33.089859075</v>
      </c>
      <c r="BY178" s="46">
        <f t="shared" si="112"/>
        <v>36.324777825000005</v>
      </c>
      <c r="BZ178" s="46">
        <f t="shared" si="145"/>
        <v>41860.673965530012</v>
      </c>
      <c r="CA178" s="46">
        <f t="shared" si="145"/>
        <v>31087.449472493081</v>
      </c>
      <c r="CB178" s="46">
        <f t="shared" si="145"/>
        <v>26265.523573953669</v>
      </c>
      <c r="CC178" s="46">
        <f t="shared" si="145"/>
        <v>38132.753598030002</v>
      </c>
      <c r="CD178" s="46">
        <f t="shared" si="145"/>
        <v>41860.673965530012</v>
      </c>
    </row>
    <row r="179" spans="1:82" s="54" customFormat="1" x14ac:dyDescent="0.35">
      <c r="A179" s="39">
        <v>176</v>
      </c>
      <c r="B179" s="40" t="s">
        <v>82</v>
      </c>
      <c r="C179" s="40" t="s">
        <v>267</v>
      </c>
      <c r="D179" s="41">
        <v>62.7</v>
      </c>
      <c r="E179" s="41">
        <f t="shared" si="113"/>
        <v>50.160000000000004</v>
      </c>
      <c r="F179" s="41">
        <v>33.799999999999997</v>
      </c>
      <c r="G179" s="42" t="s">
        <v>84</v>
      </c>
      <c r="H179" s="43">
        <v>1</v>
      </c>
      <c r="I179" s="44">
        <v>4.25</v>
      </c>
      <c r="J179" s="41">
        <f t="shared" si="114"/>
        <v>113.54999999999998</v>
      </c>
      <c r="K179" s="42" t="s">
        <v>85</v>
      </c>
      <c r="L179" s="44">
        <v>30.1</v>
      </c>
      <c r="M179" s="44">
        <v>0</v>
      </c>
      <c r="N179" s="41">
        <v>64.581000000000003</v>
      </c>
      <c r="O179" s="45" t="s">
        <v>86</v>
      </c>
      <c r="P179" s="45" t="s">
        <v>85</v>
      </c>
      <c r="Q179" s="45" t="s">
        <v>87</v>
      </c>
      <c r="R179" s="45" t="s">
        <v>88</v>
      </c>
      <c r="S179" s="46">
        <f t="shared" si="115"/>
        <v>19246.732458051003</v>
      </c>
      <c r="T179" s="46">
        <f t="shared" si="98"/>
        <v>383.70678744120818</v>
      </c>
      <c r="U179" s="47">
        <f t="shared" si="116"/>
        <v>13169.734737314078</v>
      </c>
      <c r="V179" s="47">
        <f t="shared" si="99"/>
        <v>6076.9977207369247</v>
      </c>
      <c r="W179" s="47">
        <f t="shared" si="117"/>
        <v>13528.510647806341</v>
      </c>
      <c r="X179" s="47">
        <f t="shared" si="100"/>
        <v>5718.2218102446623</v>
      </c>
      <c r="Y179" s="48">
        <f t="shared" si="118"/>
        <v>17015.909335551001</v>
      </c>
      <c r="Z179" s="47">
        <f t="shared" si="101"/>
        <v>2230.8231225000018</v>
      </c>
      <c r="AA179" s="48">
        <f t="shared" si="119"/>
        <v>19246.732458051003</v>
      </c>
      <c r="AB179" s="47">
        <f t="shared" si="102"/>
        <v>0</v>
      </c>
      <c r="AC179" s="47">
        <f t="shared" si="120"/>
        <v>14026.042653481589</v>
      </c>
      <c r="AD179" s="47">
        <f t="shared" si="121"/>
        <v>5220.6898045694143</v>
      </c>
      <c r="AE179" s="47">
        <f t="shared" si="122"/>
        <v>104.0807377306502</v>
      </c>
      <c r="AF179" s="49">
        <f t="shared" si="123"/>
        <v>0.72874929207084316</v>
      </c>
      <c r="AG179" s="47">
        <f>IF(ISBLANK($D179),"",S179*_xlfn.XLOOKUP(Q179,DATA!$B$24:$B$25,DATA!$C$24:$C$25,"error",0,1)/1000)</f>
        <v>3.8676308874453489</v>
      </c>
      <c r="AH179" s="47">
        <f>IF(ISBLANK($D179),"",V179*_xlfn.XLOOKUP(Q179,DATA!$B$24:$B$25,DATA!$C$24:$C$25,"error",0,1)/1000)</f>
        <v>1.2211726919820849</v>
      </c>
      <c r="AI179" s="47">
        <f>IF(ISBLANK($D179),"",X179*_xlfn.XLOOKUP(Q179,DATA!$B$24:$B$25,DATA!$C$24:$C$25,"error",0,1)/1000)</f>
        <v>1.1490766727686648</v>
      </c>
      <c r="AJ179" s="47">
        <f>IF(ISBLANK($D179),"",Z179*_xlfn.XLOOKUP(Q179,DATA!$B$24:$B$25,DATA!$C$24:$C$25,"error",0,1)/1000)</f>
        <v>0.44828390646637534</v>
      </c>
      <c r="AK179" s="47">
        <f>IF(ISBLANK($D179),"",AB179*_xlfn.XLOOKUP(Q179,DATA!$B$24:$B$25,DATA!$C$24:$C$25,"error",0,1)/1000)</f>
        <v>0</v>
      </c>
      <c r="AL179" s="47">
        <f t="shared" si="103"/>
        <v>2.8185332712171252</v>
      </c>
      <c r="AM179" s="47">
        <f t="shared" si="104"/>
        <v>1.0490976162282237</v>
      </c>
      <c r="AN179" s="47">
        <f t="shared" si="124"/>
        <v>0.26135168462439012</v>
      </c>
      <c r="AO179" s="47">
        <f t="shared" si="125"/>
        <v>8.2519648217420319E-2</v>
      </c>
      <c r="AP179" s="47">
        <f t="shared" si="126"/>
        <v>7.7647824451273509E-2</v>
      </c>
      <c r="AQ179" s="47">
        <f t="shared" si="127"/>
        <v>3.029238248285275E-2</v>
      </c>
      <c r="AR179" s="47">
        <f t="shared" si="128"/>
        <v>0</v>
      </c>
      <c r="AS179" s="47">
        <f t="shared" si="129"/>
        <v>0.19045985515154656</v>
      </c>
      <c r="AT179" s="47">
        <f t="shared" si="130"/>
        <v>7.0891829472843559E-2</v>
      </c>
      <c r="AU179" s="47">
        <f t="shared" si="131"/>
        <v>1.4213986873591501E-2</v>
      </c>
      <c r="AV179" s="47">
        <f t="shared" si="132"/>
        <v>4.4879496310173735E-3</v>
      </c>
      <c r="AW179" s="47">
        <f t="shared" si="133"/>
        <v>4.2229884957486882E-3</v>
      </c>
      <c r="AX179" s="47">
        <f t="shared" si="134"/>
        <v>1.6474947448680019E-3</v>
      </c>
      <c r="AY179" s="47">
        <f t="shared" si="135"/>
        <v>0</v>
      </c>
      <c r="AZ179" s="47">
        <f t="shared" si="136"/>
        <v>1.0358432871634064E-2</v>
      </c>
      <c r="BA179" s="47">
        <f t="shared" si="137"/>
        <v>3.8555540019574366E-3</v>
      </c>
      <c r="BB179" s="23">
        <f>IF(V179&gt;0,J179*DATA!$C$4,0)</f>
        <v>7380.7499999999991</v>
      </c>
      <c r="BC179" s="23">
        <f>IF(X179&gt;0,N179*_xlfn.XLOOKUP(Budapest!O179,DATA!$B$5:$B$6,DATA!$C$5:$C$6,"error",0,1),0)</f>
        <v>3099.8879999999999</v>
      </c>
      <c r="BD179" s="23">
        <f>IF(Z179&gt;0,(L179-M179)*DATA!$C$7,"0,00 ")</f>
        <v>4515</v>
      </c>
      <c r="BE179" s="23">
        <f>IF(G179="basement",D179*DATA!$C$8,IF(G179="ground",0,"error"))</f>
        <v>0</v>
      </c>
      <c r="BF179" s="23">
        <f t="shared" si="138"/>
        <v>14995.637999999999</v>
      </c>
      <c r="BG179" s="23">
        <v>1.48</v>
      </c>
      <c r="BH179" s="23">
        <v>2.85</v>
      </c>
      <c r="BI179" s="23">
        <f t="shared" si="139"/>
        <v>0.56999999999999995</v>
      </c>
      <c r="BJ179" s="23">
        <v>2.33</v>
      </c>
      <c r="BK179" s="23">
        <f t="shared" si="140"/>
        <v>0.21630769230769231</v>
      </c>
      <c r="BL179" s="23">
        <f t="shared" si="141"/>
        <v>0.23928112965340181</v>
      </c>
      <c r="BM179" s="5">
        <v>1.1000000000000001</v>
      </c>
      <c r="BN179" s="5">
        <f t="shared" si="142"/>
        <v>0.56999999999999995</v>
      </c>
      <c r="BO179" s="50"/>
      <c r="BP179" s="48">
        <f t="shared" si="105"/>
        <v>266.47500000000002</v>
      </c>
      <c r="BQ179" s="51">
        <f t="shared" si="106"/>
        <v>1</v>
      </c>
      <c r="BR179" s="47">
        <f t="shared" si="143"/>
        <v>85.272000000000006</v>
      </c>
      <c r="BS179" s="46">
        <f t="shared" si="107"/>
        <v>4.25</v>
      </c>
      <c r="BT179" s="46">
        <f t="shared" si="144"/>
        <v>202.52100000000002</v>
      </c>
      <c r="BU179" s="46">
        <f t="shared" si="108"/>
        <v>16.701433927500002</v>
      </c>
      <c r="BV179" s="46">
        <f t="shared" si="109"/>
        <v>11.428093315961538</v>
      </c>
      <c r="BW179" s="46">
        <f t="shared" si="110"/>
        <v>11.739422637804877</v>
      </c>
      <c r="BX179" s="46">
        <f t="shared" si="111"/>
        <v>14.765627677500001</v>
      </c>
      <c r="BY179" s="46">
        <f t="shared" si="112"/>
        <v>16.701433927500002</v>
      </c>
      <c r="BZ179" s="46">
        <f t="shared" si="145"/>
        <v>19246.732458051003</v>
      </c>
      <c r="CA179" s="46">
        <f t="shared" si="145"/>
        <v>13169.734737314078</v>
      </c>
      <c r="CB179" s="46">
        <f t="shared" si="145"/>
        <v>13528.510647806341</v>
      </c>
      <c r="CC179" s="46">
        <f t="shared" si="145"/>
        <v>17015.909335551001</v>
      </c>
      <c r="CD179" s="46">
        <f t="shared" si="145"/>
        <v>19246.732458051003</v>
      </c>
    </row>
    <row r="180" spans="1:82" s="54" customFormat="1" x14ac:dyDescent="0.35">
      <c r="A180" s="39">
        <v>177</v>
      </c>
      <c r="B180" s="40" t="s">
        <v>82</v>
      </c>
      <c r="C180" s="40" t="s">
        <v>268</v>
      </c>
      <c r="D180" s="41">
        <v>267.7</v>
      </c>
      <c r="E180" s="41">
        <f t="shared" si="113"/>
        <v>1284.96</v>
      </c>
      <c r="F180" s="41">
        <v>73.2</v>
      </c>
      <c r="G180" s="42" t="s">
        <v>84</v>
      </c>
      <c r="H180" s="43">
        <v>6</v>
      </c>
      <c r="I180" s="44">
        <v>19.5</v>
      </c>
      <c r="J180" s="41">
        <f t="shared" si="114"/>
        <v>1099.2</v>
      </c>
      <c r="K180" s="42" t="s">
        <v>85</v>
      </c>
      <c r="L180" s="44">
        <v>328.2</v>
      </c>
      <c r="M180" s="44">
        <v>311.8</v>
      </c>
      <c r="N180" s="41">
        <v>275.73099999999999</v>
      </c>
      <c r="O180" s="45" t="s">
        <v>86</v>
      </c>
      <c r="P180" s="45" t="s">
        <v>85</v>
      </c>
      <c r="Q180" s="45" t="s">
        <v>87</v>
      </c>
      <c r="R180" s="45" t="s">
        <v>88</v>
      </c>
      <c r="S180" s="46">
        <f t="shared" si="115"/>
        <v>144383.59888682101</v>
      </c>
      <c r="T180" s="46">
        <f t="shared" si="98"/>
        <v>112.36427506445415</v>
      </c>
      <c r="U180" s="47">
        <f t="shared" si="116"/>
        <v>85556.334292950225</v>
      </c>
      <c r="V180" s="47">
        <f t="shared" si="99"/>
        <v>58827.264593870786</v>
      </c>
      <c r="W180" s="47">
        <f t="shared" si="117"/>
        <v>119969.43654866317</v>
      </c>
      <c r="X180" s="47">
        <f t="shared" si="100"/>
        <v>24414.162338157839</v>
      </c>
      <c r="Y180" s="48">
        <f t="shared" si="118"/>
        <v>143168.13379682103</v>
      </c>
      <c r="Z180" s="47">
        <f t="shared" si="101"/>
        <v>1215.4650899999833</v>
      </c>
      <c r="AA180" s="48">
        <f t="shared" si="119"/>
        <v>144383.59888682101</v>
      </c>
      <c r="AB180" s="47">
        <f t="shared" si="102"/>
        <v>0</v>
      </c>
      <c r="AC180" s="47">
        <f t="shared" si="120"/>
        <v>84456.892022028609</v>
      </c>
      <c r="AD180" s="47">
        <f t="shared" si="121"/>
        <v>59926.706864792402</v>
      </c>
      <c r="AE180" s="47">
        <f t="shared" si="122"/>
        <v>46.637021280656519</v>
      </c>
      <c r="AF180" s="49">
        <f t="shared" si="123"/>
        <v>0.58494796274078498</v>
      </c>
      <c r="AG180" s="47">
        <f>IF(ISBLANK($D180),"",S180*_xlfn.XLOOKUP(Q180,DATA!$B$24:$B$25,DATA!$C$24:$C$25,"error",0,1)/1000)</f>
        <v>29.01388419630668</v>
      </c>
      <c r="AH180" s="47">
        <f>IF(ISBLANK($D180),"",V180*_xlfn.XLOOKUP(Q180,DATA!$B$24:$B$25,DATA!$C$24:$C$25,"error",0,1)/1000)</f>
        <v>11.821338820138333</v>
      </c>
      <c r="AI180" s="47">
        <f>IF(ISBLANK($D180),"",X180*_xlfn.XLOOKUP(Q180,DATA!$B$24:$B$25,DATA!$C$24:$C$25,"error",0,1)/1000)</f>
        <v>4.9060259218528168</v>
      </c>
      <c r="AJ180" s="47">
        <f>IF(ISBLANK($D180),"",Z180*_xlfn.XLOOKUP(Q180,DATA!$B$24:$B$25,DATA!$C$24:$C$25,"error",0,1)/1000)</f>
        <v>0.24424770983549662</v>
      </c>
      <c r="AK180" s="47">
        <f>IF(ISBLANK($D180),"",AB180*_xlfn.XLOOKUP(Q180,DATA!$B$24:$B$25,DATA!$C$24:$C$25,"error",0,1)/1000)</f>
        <v>0</v>
      </c>
      <c r="AL180" s="47">
        <f t="shared" si="103"/>
        <v>16.971612451826644</v>
      </c>
      <c r="AM180" s="47">
        <f t="shared" si="104"/>
        <v>12.042271744480036</v>
      </c>
      <c r="AN180" s="47">
        <f t="shared" si="124"/>
        <v>1.9605871741318979</v>
      </c>
      <c r="AO180" s="47">
        <f t="shared" si="125"/>
        <v>0.79881635685238594</v>
      </c>
      <c r="AP180" s="47">
        <f t="shared" si="126"/>
        <v>0.3315202967401264</v>
      </c>
      <c r="AQ180" s="47">
        <f t="shared" si="127"/>
        <v>1.6504819691653752E-2</v>
      </c>
      <c r="AR180" s="47">
        <f t="shared" si="128"/>
        <v>0</v>
      </c>
      <c r="AS180" s="47">
        <f t="shared" si="129"/>
        <v>1.1468414732841661</v>
      </c>
      <c r="AT180" s="47">
        <f t="shared" si="130"/>
        <v>0.81374570084773179</v>
      </c>
      <c r="AU180" s="47">
        <f t="shared" si="131"/>
        <v>0.10662935040075859</v>
      </c>
      <c r="AV180" s="47">
        <f t="shared" si="132"/>
        <v>4.3444775292067792E-2</v>
      </c>
      <c r="AW180" s="47">
        <f t="shared" si="133"/>
        <v>1.8030207660477259E-2</v>
      </c>
      <c r="AX180" s="47">
        <f t="shared" si="134"/>
        <v>8.9763833275198805E-4</v>
      </c>
      <c r="AY180" s="47">
        <f t="shared" si="135"/>
        <v>0</v>
      </c>
      <c r="AZ180" s="47">
        <f t="shared" si="136"/>
        <v>6.2372621285297039E-2</v>
      </c>
      <c r="BA180" s="47">
        <f t="shared" si="137"/>
        <v>4.4256729115461552E-2</v>
      </c>
      <c r="BB180" s="23">
        <f>IF(V180&gt;0,J180*DATA!$C$4,0)</f>
        <v>71448</v>
      </c>
      <c r="BC180" s="23">
        <f>IF(X180&gt;0,N180*_xlfn.XLOOKUP(Budapest!O180,DATA!$B$5:$B$6,DATA!$C$5:$C$6,"error",0,1),0)</f>
        <v>13235.088</v>
      </c>
      <c r="BD180" s="23">
        <f>IF(Z180&gt;0,(L180-M180)*DATA!$C$7,"0,00 ")</f>
        <v>2459.9999999999964</v>
      </c>
      <c r="BE180" s="23">
        <f>IF(G180="basement",D180*DATA!$C$8,IF(G180="ground",0,"error"))</f>
        <v>0</v>
      </c>
      <c r="BF180" s="23">
        <f t="shared" si="138"/>
        <v>87143.088000000003</v>
      </c>
      <c r="BG180" s="23">
        <v>1.48</v>
      </c>
      <c r="BH180" s="23">
        <v>1.187446678854357</v>
      </c>
      <c r="BI180" s="23">
        <f t="shared" si="139"/>
        <v>0.56999999999999995</v>
      </c>
      <c r="BJ180" s="23">
        <v>2.33</v>
      </c>
      <c r="BK180" s="23">
        <f t="shared" si="140"/>
        <v>0.21630769230769231</v>
      </c>
      <c r="BL180" s="23">
        <f t="shared" si="141"/>
        <v>0.23928112965340181</v>
      </c>
      <c r="BM180" s="5">
        <v>1.1000000000000001</v>
      </c>
      <c r="BN180" s="5">
        <f t="shared" si="142"/>
        <v>0.56999999999999995</v>
      </c>
      <c r="BO180" s="50"/>
      <c r="BP180" s="48">
        <f t="shared" si="105"/>
        <v>5220.1499999999996</v>
      </c>
      <c r="BQ180" s="51">
        <f t="shared" si="106"/>
        <v>6</v>
      </c>
      <c r="BR180" s="47">
        <f t="shared" si="143"/>
        <v>1670.4479999999999</v>
      </c>
      <c r="BS180" s="46">
        <f t="shared" si="107"/>
        <v>19.5</v>
      </c>
      <c r="BT180" s="46">
        <f t="shared" si="144"/>
        <v>4176.12</v>
      </c>
      <c r="BU180" s="46">
        <f t="shared" si="108"/>
        <v>125.2894818525</v>
      </c>
      <c r="BV180" s="46">
        <f t="shared" si="109"/>
        <v>74.241872867884609</v>
      </c>
      <c r="BW180" s="46">
        <f t="shared" si="110"/>
        <v>104.10398867464697</v>
      </c>
      <c r="BX180" s="46">
        <f t="shared" si="111"/>
        <v>124.23475685250001</v>
      </c>
      <c r="BY180" s="46">
        <f t="shared" si="112"/>
        <v>125.2894818525</v>
      </c>
      <c r="BZ180" s="46">
        <f t="shared" si="145"/>
        <v>144383.59888682101</v>
      </c>
      <c r="CA180" s="46">
        <f t="shared" si="145"/>
        <v>85556.334292950225</v>
      </c>
      <c r="CB180" s="46">
        <f t="shared" si="145"/>
        <v>119969.43654866317</v>
      </c>
      <c r="CC180" s="46">
        <f t="shared" si="145"/>
        <v>143168.13379682103</v>
      </c>
      <c r="CD180" s="46">
        <f t="shared" si="145"/>
        <v>144383.59888682101</v>
      </c>
    </row>
    <row r="181" spans="1:82" s="54" customFormat="1" x14ac:dyDescent="0.35">
      <c r="A181" s="39">
        <v>178</v>
      </c>
      <c r="B181" s="40" t="s">
        <v>82</v>
      </c>
      <c r="C181" s="40" t="s">
        <v>269</v>
      </c>
      <c r="D181" s="41">
        <v>245.7</v>
      </c>
      <c r="E181" s="41">
        <f t="shared" si="113"/>
        <v>982.8</v>
      </c>
      <c r="F181" s="41">
        <v>67.8</v>
      </c>
      <c r="G181" s="42" t="s">
        <v>84</v>
      </c>
      <c r="H181" s="43">
        <v>5</v>
      </c>
      <c r="I181" s="44">
        <v>17.5</v>
      </c>
      <c r="J181" s="41">
        <f t="shared" si="114"/>
        <v>937.3</v>
      </c>
      <c r="K181" s="42" t="s">
        <v>85</v>
      </c>
      <c r="L181" s="44">
        <v>249.2</v>
      </c>
      <c r="M181" s="44">
        <v>0</v>
      </c>
      <c r="N181" s="41">
        <v>253.071</v>
      </c>
      <c r="O181" s="45" t="s">
        <v>86</v>
      </c>
      <c r="P181" s="45" t="s">
        <v>85</v>
      </c>
      <c r="Q181" s="45" t="s">
        <v>87</v>
      </c>
      <c r="R181" s="45" t="s">
        <v>88</v>
      </c>
      <c r="S181" s="46">
        <f t="shared" si="115"/>
        <v>140266.50220676101</v>
      </c>
      <c r="T181" s="46">
        <f t="shared" si="98"/>
        <v>142.72130871668804</v>
      </c>
      <c r="U181" s="47">
        <f t="shared" si="116"/>
        <v>90103.842905600992</v>
      </c>
      <c r="V181" s="47">
        <f t="shared" si="99"/>
        <v>50162.65930116002</v>
      </c>
      <c r="W181" s="47">
        <f t="shared" si="117"/>
        <v>117858.7334862329</v>
      </c>
      <c r="X181" s="47">
        <f t="shared" si="100"/>
        <v>22407.768720528111</v>
      </c>
      <c r="Y181" s="48">
        <f t="shared" si="118"/>
        <v>121797.36193676099</v>
      </c>
      <c r="Z181" s="47">
        <f t="shared" si="101"/>
        <v>18469.140270000018</v>
      </c>
      <c r="AA181" s="48">
        <f t="shared" si="119"/>
        <v>140266.50220676101</v>
      </c>
      <c r="AB181" s="47">
        <f t="shared" si="102"/>
        <v>0</v>
      </c>
      <c r="AC181" s="47">
        <f t="shared" si="120"/>
        <v>91039.568291688149</v>
      </c>
      <c r="AD181" s="47">
        <f t="shared" si="121"/>
        <v>49226.933915072863</v>
      </c>
      <c r="AE181" s="47">
        <f t="shared" si="122"/>
        <v>50.088455347041986</v>
      </c>
      <c r="AF181" s="49">
        <f t="shared" si="123"/>
        <v>0.64904711288437578</v>
      </c>
      <c r="AG181" s="47">
        <f>IF(ISBLANK($D181),"",S181*_xlfn.XLOOKUP(Q181,DATA!$B$24:$B$25,DATA!$C$24:$C$25,"error",0,1)/1000)</f>
        <v>28.186553618448624</v>
      </c>
      <c r="AH181" s="47">
        <f>IF(ISBLANK($D181),"",V181*_xlfn.XLOOKUP(Q181,DATA!$B$24:$B$25,DATA!$C$24:$C$25,"error",0,1)/1000)</f>
        <v>10.080186386568107</v>
      </c>
      <c r="AI181" s="47">
        <f>IF(ISBLANK($D181),"",X181*_xlfn.XLOOKUP(Q181,DATA!$B$24:$B$25,DATA!$C$24:$C$25,"error",0,1)/1000)</f>
        <v>4.5028411243901241</v>
      </c>
      <c r="AJ181" s="47">
        <f>IF(ISBLANK($D181),"",Z181*_xlfn.XLOOKUP(Q181,DATA!$B$24:$B$25,DATA!$C$24:$C$25,"error",0,1)/1000)</f>
        <v>3.7113737372565034</v>
      </c>
      <c r="AK181" s="47">
        <f>IF(ISBLANK($D181),"",AB181*_xlfn.XLOOKUP(Q181,DATA!$B$24:$B$25,DATA!$C$24:$C$25,"error",0,1)/1000)</f>
        <v>0</v>
      </c>
      <c r="AL181" s="47">
        <f t="shared" si="103"/>
        <v>18.294401248214736</v>
      </c>
      <c r="AM181" s="47">
        <f t="shared" si="104"/>
        <v>9.8921523702338874</v>
      </c>
      <c r="AN181" s="47">
        <f t="shared" si="124"/>
        <v>1.9046810531609553</v>
      </c>
      <c r="AO181" s="47">
        <f t="shared" si="125"/>
        <v>0.68115954446664972</v>
      </c>
      <c r="AP181" s="47">
        <f t="shared" si="126"/>
        <v>0.30427544605546869</v>
      </c>
      <c r="AQ181" s="47">
        <f t="shared" si="127"/>
        <v>0.25079274799757167</v>
      </c>
      <c r="AR181" s="47">
        <f t="shared" si="128"/>
        <v>0</v>
      </c>
      <c r="AS181" s="47">
        <f t="shared" si="129"/>
        <v>1.23622773851969</v>
      </c>
      <c r="AT181" s="47">
        <f t="shared" si="130"/>
        <v>0.66845331464126523</v>
      </c>
      <c r="AU181" s="47">
        <f t="shared" si="131"/>
        <v>0.10358881568686744</v>
      </c>
      <c r="AV181" s="47">
        <f t="shared" si="132"/>
        <v>3.7045840503325281E-2</v>
      </c>
      <c r="AW181" s="47">
        <f t="shared" si="133"/>
        <v>1.6548457311091738E-2</v>
      </c>
      <c r="AX181" s="47">
        <f t="shared" si="134"/>
        <v>1.3639723934256019E-2</v>
      </c>
      <c r="AY181" s="47">
        <f t="shared" si="135"/>
        <v>0</v>
      </c>
      <c r="AZ181" s="47">
        <f t="shared" si="136"/>
        <v>6.7234021748673031E-2</v>
      </c>
      <c r="BA181" s="47">
        <f t="shared" si="137"/>
        <v>3.6354793938194407E-2</v>
      </c>
      <c r="BB181" s="23">
        <f>IF(V181&gt;0,J181*DATA!$C$4,0)</f>
        <v>60924.5</v>
      </c>
      <c r="BC181" s="23">
        <f>IF(X181&gt;0,N181*_xlfn.XLOOKUP(Budapest!O181,DATA!$B$5:$B$6,DATA!$C$5:$C$6,"error",0,1),0)</f>
        <v>12147.407999999999</v>
      </c>
      <c r="BD181" s="23">
        <f>IF(Z181&gt;0,(L181-M181)*DATA!$C$7,"0,00 ")</f>
        <v>37380</v>
      </c>
      <c r="BE181" s="23">
        <f>IF(G181="basement",D181*DATA!$C$8,IF(G181="ground",0,"error"))</f>
        <v>0</v>
      </c>
      <c r="BF181" s="23">
        <f t="shared" si="138"/>
        <v>110451.908</v>
      </c>
      <c r="BG181" s="23">
        <v>1.48</v>
      </c>
      <c r="BH181" s="23">
        <v>2.85</v>
      </c>
      <c r="BI181" s="23">
        <f t="shared" si="139"/>
        <v>0.56999999999999995</v>
      </c>
      <c r="BJ181" s="23">
        <v>2.33</v>
      </c>
      <c r="BK181" s="23">
        <f t="shared" si="140"/>
        <v>0.21630769230769231</v>
      </c>
      <c r="BL181" s="23">
        <f t="shared" si="141"/>
        <v>0.23928112965340181</v>
      </c>
      <c r="BM181" s="5">
        <v>1.1000000000000001</v>
      </c>
      <c r="BN181" s="5">
        <f t="shared" si="142"/>
        <v>0.56999999999999995</v>
      </c>
      <c r="BO181" s="50"/>
      <c r="BP181" s="48">
        <f t="shared" si="105"/>
        <v>4299.75</v>
      </c>
      <c r="BQ181" s="51">
        <f t="shared" si="106"/>
        <v>5</v>
      </c>
      <c r="BR181" s="47">
        <f t="shared" si="143"/>
        <v>1375.92</v>
      </c>
      <c r="BS181" s="46">
        <f t="shared" si="107"/>
        <v>17.5</v>
      </c>
      <c r="BT181" s="46">
        <f t="shared" si="144"/>
        <v>3439.8</v>
      </c>
      <c r="BU181" s="46">
        <f t="shared" si="108"/>
        <v>121.7168537025</v>
      </c>
      <c r="BV181" s="46">
        <f t="shared" si="109"/>
        <v>78.187992802499991</v>
      </c>
      <c r="BW181" s="46">
        <f t="shared" si="110"/>
        <v>102.27241711752247</v>
      </c>
      <c r="BX181" s="46">
        <f t="shared" si="111"/>
        <v>105.69017870249999</v>
      </c>
      <c r="BY181" s="46">
        <f t="shared" si="112"/>
        <v>121.7168537025</v>
      </c>
      <c r="BZ181" s="46">
        <f t="shared" si="145"/>
        <v>140266.50220676101</v>
      </c>
      <c r="CA181" s="46">
        <f t="shared" si="145"/>
        <v>90103.842905600992</v>
      </c>
      <c r="CB181" s="46">
        <f t="shared" si="145"/>
        <v>117858.7334862329</v>
      </c>
      <c r="CC181" s="46">
        <f t="shared" si="145"/>
        <v>121797.36193676099</v>
      </c>
      <c r="CD181" s="46">
        <f t="shared" si="145"/>
        <v>140266.50220676101</v>
      </c>
    </row>
    <row r="182" spans="1:82" s="54" customFormat="1" x14ac:dyDescent="0.35">
      <c r="A182" s="39">
        <v>179</v>
      </c>
      <c r="B182" s="40" t="s">
        <v>82</v>
      </c>
      <c r="C182" s="40" t="s">
        <v>270</v>
      </c>
      <c r="D182" s="41">
        <v>587.9</v>
      </c>
      <c r="E182" s="41">
        <f t="shared" si="113"/>
        <v>4232.88</v>
      </c>
      <c r="F182" s="41">
        <v>98.2</v>
      </c>
      <c r="G182" s="42" t="s">
        <v>84</v>
      </c>
      <c r="H182" s="43">
        <v>9</v>
      </c>
      <c r="I182" s="44">
        <v>29.2</v>
      </c>
      <c r="J182" s="41">
        <f t="shared" si="114"/>
        <v>2179.2399999999998</v>
      </c>
      <c r="K182" s="42" t="s">
        <v>85</v>
      </c>
      <c r="L182" s="44">
        <v>688.2</v>
      </c>
      <c r="M182" s="44">
        <v>0</v>
      </c>
      <c r="N182" s="41">
        <v>605.53700000000003</v>
      </c>
      <c r="O182" s="45" t="s">
        <v>86</v>
      </c>
      <c r="P182" s="45" t="s">
        <v>85</v>
      </c>
      <c r="Q182" s="45" t="s">
        <v>87</v>
      </c>
      <c r="R182" s="45" t="s">
        <v>88</v>
      </c>
      <c r="S182" s="46">
        <f t="shared" si="115"/>
        <v>380470.40986332705</v>
      </c>
      <c r="T182" s="46">
        <f t="shared" si="98"/>
        <v>89.884525397206403</v>
      </c>
      <c r="U182" s="47">
        <f t="shared" si="116"/>
        <v>263841.29041868832</v>
      </c>
      <c r="V182" s="47">
        <f t="shared" si="99"/>
        <v>116629.11944463872</v>
      </c>
      <c r="W182" s="47">
        <f t="shared" si="117"/>
        <v>326854.10041766777</v>
      </c>
      <c r="X182" s="47">
        <f t="shared" si="100"/>
        <v>53616.309445659281</v>
      </c>
      <c r="Y182" s="48">
        <f t="shared" si="118"/>
        <v>329465.34431832703</v>
      </c>
      <c r="Z182" s="47">
        <f t="shared" si="101"/>
        <v>51005.065545000019</v>
      </c>
      <c r="AA182" s="48">
        <f t="shared" si="119"/>
        <v>380470.40986332705</v>
      </c>
      <c r="AB182" s="47">
        <f t="shared" si="102"/>
        <v>0</v>
      </c>
      <c r="AC182" s="47">
        <f t="shared" si="120"/>
        <v>221250.49443529802</v>
      </c>
      <c r="AD182" s="47">
        <f t="shared" si="121"/>
        <v>159219.91542802902</v>
      </c>
      <c r="AE182" s="47">
        <f t="shared" si="122"/>
        <v>37.615031710804232</v>
      </c>
      <c r="AF182" s="49">
        <f t="shared" si="123"/>
        <v>0.58151826975132137</v>
      </c>
      <c r="AG182" s="47">
        <f>IF(ISBLANK($D182),"",S182*_xlfn.XLOOKUP(Q182,DATA!$B$24:$B$25,DATA!$C$24:$C$25,"error",0,1)/1000)</f>
        <v>76.455528862035578</v>
      </c>
      <c r="AH182" s="47">
        <f>IF(ISBLANK($D182),"",V182*_xlfn.XLOOKUP(Q182,DATA!$B$24:$B$25,DATA!$C$24:$C$25,"error",0,1)/1000)</f>
        <v>23.436621552400148</v>
      </c>
      <c r="AI182" s="47">
        <f>IF(ISBLANK($D182),"",X182*_xlfn.XLOOKUP(Q182,DATA!$B$24:$B$25,DATA!$C$24:$C$25,"error",0,1)/1000)</f>
        <v>10.774197383105232</v>
      </c>
      <c r="AJ182" s="47">
        <f>IF(ISBLANK($D182),"",Z182*_xlfn.XLOOKUP(Q182,DATA!$B$24:$B$25,DATA!$C$24:$C$25,"error",0,1)/1000)</f>
        <v>10.249467921267753</v>
      </c>
      <c r="AK182" s="47">
        <f>IF(ISBLANK($D182),"",AB182*_xlfn.XLOOKUP(Q182,DATA!$B$24:$B$25,DATA!$C$24:$C$25,"error",0,1)/1000)</f>
        <v>0</v>
      </c>
      <c r="AL182" s="47">
        <f t="shared" si="103"/>
        <v>44.460286856773131</v>
      </c>
      <c r="AM182" s="47">
        <f t="shared" si="104"/>
        <v>31.995242005262448</v>
      </c>
      <c r="AN182" s="47">
        <f t="shared" si="124"/>
        <v>5.1664137164185444</v>
      </c>
      <c r="AO182" s="47">
        <f t="shared" si="125"/>
        <v>1.5837086585762303</v>
      </c>
      <c r="AP182" s="47">
        <f t="shared" si="126"/>
        <v>0.72805671443227582</v>
      </c>
      <c r="AQ182" s="47">
        <f t="shared" si="127"/>
        <v>0.69259859218269948</v>
      </c>
      <c r="AR182" s="47">
        <f t="shared" si="128"/>
        <v>0</v>
      </c>
      <c r="AS182" s="47">
        <f t="shared" si="129"/>
        <v>3.0043639651912057</v>
      </c>
      <c r="AT182" s="47">
        <f t="shared" si="130"/>
        <v>2.1620497512273387</v>
      </c>
      <c r="AU182" s="47">
        <f t="shared" si="131"/>
        <v>0.28098283297563659</v>
      </c>
      <c r="AV182" s="47">
        <f t="shared" si="132"/>
        <v>8.6132270840143507E-2</v>
      </c>
      <c r="AW182" s="47">
        <f t="shared" si="133"/>
        <v>3.9596410472897192E-2</v>
      </c>
      <c r="AX182" s="47">
        <f t="shared" si="134"/>
        <v>3.7667969548776027E-2</v>
      </c>
      <c r="AY182" s="47">
        <f t="shared" si="135"/>
        <v>0</v>
      </c>
      <c r="AZ182" s="47">
        <f t="shared" si="136"/>
        <v>0.16339665086181673</v>
      </c>
      <c r="BA182" s="47">
        <f t="shared" si="137"/>
        <v>0.11758618211381985</v>
      </c>
      <c r="BB182" s="23">
        <f>IF(V182&gt;0,J182*DATA!$C$4,0)</f>
        <v>141650.59999999998</v>
      </c>
      <c r="BC182" s="23">
        <f>IF(X182&gt;0,N182*_xlfn.XLOOKUP(Budapest!O182,DATA!$B$5:$B$6,DATA!$C$5:$C$6,"error",0,1),0)</f>
        <v>29065.776000000002</v>
      </c>
      <c r="BD182" s="23">
        <f>IF(Z182&gt;0,(L182-M182)*DATA!$C$7,"0,00 ")</f>
        <v>103230</v>
      </c>
      <c r="BE182" s="23">
        <f>IF(G182="basement",D182*DATA!$C$8,IF(G182="ground",0,"error"))</f>
        <v>0</v>
      </c>
      <c r="BF182" s="23">
        <f t="shared" si="138"/>
        <v>273946.37599999999</v>
      </c>
      <c r="BG182" s="23">
        <v>1.48</v>
      </c>
      <c r="BH182" s="23">
        <v>2.85</v>
      </c>
      <c r="BI182" s="23">
        <f t="shared" si="139"/>
        <v>0.56999999999999995</v>
      </c>
      <c r="BJ182" s="23">
        <v>2.33</v>
      </c>
      <c r="BK182" s="23">
        <f t="shared" si="140"/>
        <v>0.21630769230769231</v>
      </c>
      <c r="BL182" s="23">
        <f t="shared" si="141"/>
        <v>0.23928112965340181</v>
      </c>
      <c r="BM182" s="5">
        <v>1.1000000000000001</v>
      </c>
      <c r="BN182" s="5">
        <f t="shared" si="142"/>
        <v>0.56999999999999995</v>
      </c>
      <c r="BO182" s="50"/>
      <c r="BP182" s="48">
        <f t="shared" si="105"/>
        <v>17166.68</v>
      </c>
      <c r="BQ182" s="51">
        <f t="shared" si="106"/>
        <v>9</v>
      </c>
      <c r="BR182" s="47">
        <f t="shared" si="143"/>
        <v>5493.3375999999998</v>
      </c>
      <c r="BS182" s="46">
        <f t="shared" si="107"/>
        <v>29.2</v>
      </c>
      <c r="BT182" s="46">
        <f t="shared" si="144"/>
        <v>13733.344000000001</v>
      </c>
      <c r="BU182" s="46">
        <f t="shared" si="108"/>
        <v>330.1548159175</v>
      </c>
      <c r="BV182" s="46">
        <f t="shared" si="109"/>
        <v>228.94940161288466</v>
      </c>
      <c r="BW182" s="46">
        <f t="shared" si="110"/>
        <v>283.62903541970473</v>
      </c>
      <c r="BX182" s="46">
        <f t="shared" si="111"/>
        <v>285.89495341750001</v>
      </c>
      <c r="BY182" s="46">
        <f t="shared" si="112"/>
        <v>330.1548159175</v>
      </c>
      <c r="BZ182" s="46">
        <f t="shared" si="145"/>
        <v>380470.40986332705</v>
      </c>
      <c r="CA182" s="46">
        <f t="shared" si="145"/>
        <v>263841.29041868832</v>
      </c>
      <c r="CB182" s="46">
        <f t="shared" si="145"/>
        <v>326854.10041766777</v>
      </c>
      <c r="CC182" s="46">
        <f t="shared" si="145"/>
        <v>329465.34431832703</v>
      </c>
      <c r="CD182" s="46">
        <f t="shared" si="145"/>
        <v>380470.40986332705</v>
      </c>
    </row>
    <row r="183" spans="1:82" s="54" customFormat="1" x14ac:dyDescent="0.35">
      <c r="A183" s="39">
        <v>180</v>
      </c>
      <c r="B183" s="40" t="s">
        <v>82</v>
      </c>
      <c r="C183" s="40" t="s">
        <v>271</v>
      </c>
      <c r="D183" s="41">
        <v>651.6</v>
      </c>
      <c r="E183" s="41">
        <f t="shared" si="113"/>
        <v>3127.6800000000003</v>
      </c>
      <c r="F183" s="41">
        <v>235.6</v>
      </c>
      <c r="G183" s="42" t="s">
        <v>84</v>
      </c>
      <c r="H183" s="43">
        <v>6</v>
      </c>
      <c r="I183" s="44">
        <v>19.5</v>
      </c>
      <c r="J183" s="41">
        <f t="shared" si="114"/>
        <v>3583.3999999999996</v>
      </c>
      <c r="K183" s="42" t="s">
        <v>97</v>
      </c>
      <c r="L183" s="44">
        <v>1010.8</v>
      </c>
      <c r="M183" s="44">
        <v>1010.8</v>
      </c>
      <c r="N183" s="41">
        <v>671.14800000000002</v>
      </c>
      <c r="O183" s="45" t="s">
        <v>86</v>
      </c>
      <c r="P183" s="45" t="s">
        <v>97</v>
      </c>
      <c r="Q183" s="45" t="s">
        <v>87</v>
      </c>
      <c r="R183" s="45" t="s">
        <v>88</v>
      </c>
      <c r="S183" s="46">
        <f t="shared" si="115"/>
        <v>168620.92573267204</v>
      </c>
      <c r="T183" s="46">
        <f t="shared" si="98"/>
        <v>53.912460907980361</v>
      </c>
      <c r="U183" s="47">
        <f t="shared" si="116"/>
        <v>168620.92573267204</v>
      </c>
      <c r="V183" s="47">
        <f t="shared" si="99"/>
        <v>0</v>
      </c>
      <c r="W183" s="47">
        <f t="shared" si="117"/>
        <v>165794.14154086195</v>
      </c>
      <c r="X183" s="47">
        <f t="shared" si="100"/>
        <v>2826.7841918100894</v>
      </c>
      <c r="Y183" s="48">
        <f t="shared" si="118"/>
        <v>168620.92573267204</v>
      </c>
      <c r="Z183" s="47">
        <f t="shared" si="101"/>
        <v>0</v>
      </c>
      <c r="AA183" s="48">
        <f t="shared" si="119"/>
        <v>168620.92573267204</v>
      </c>
      <c r="AB183" s="47">
        <f t="shared" si="102"/>
        <v>0</v>
      </c>
      <c r="AC183" s="47">
        <f t="shared" si="120"/>
        <v>2826.7841918100894</v>
      </c>
      <c r="AD183" s="47">
        <f t="shared" si="121"/>
        <v>165794.14154086195</v>
      </c>
      <c r="AE183" s="47">
        <f t="shared" si="122"/>
        <v>53.00866506191872</v>
      </c>
      <c r="AF183" s="49">
        <f t="shared" si="123"/>
        <v>1.6764136358091264E-2</v>
      </c>
      <c r="AG183" s="47">
        <f>IF(ISBLANK($D183),"",S183*_xlfn.XLOOKUP(Q183,DATA!$B$24:$B$25,DATA!$C$24:$C$25,"error",0,1)/1000)</f>
        <v>33.884375025980447</v>
      </c>
      <c r="AH183" s="47">
        <f>IF(ISBLANK($D183),"",V183*_xlfn.XLOOKUP(Q183,DATA!$B$24:$B$25,DATA!$C$24:$C$25,"error",0,1)/1000)</f>
        <v>0</v>
      </c>
      <c r="AI183" s="47">
        <f>IF(ISBLANK($D183),"",X183*_xlfn.XLOOKUP(Q183,DATA!$B$24:$B$25,DATA!$C$24:$C$25,"error",0,1)/1000)</f>
        <v>0.56804228334423745</v>
      </c>
      <c r="AJ183" s="47">
        <f>IF(ISBLANK($D183),"",Z183*_xlfn.XLOOKUP(Q183,DATA!$B$24:$B$25,DATA!$C$24:$C$25,"error",0,1)/1000)</f>
        <v>0</v>
      </c>
      <c r="AK183" s="47">
        <f>IF(ISBLANK($D183),"",AB183*_xlfn.XLOOKUP(Q183,DATA!$B$24:$B$25,DATA!$C$24:$C$25,"error",0,1)/1000)</f>
        <v>0</v>
      </c>
      <c r="AL183" s="47">
        <f t="shared" si="103"/>
        <v>0.56804228334423745</v>
      </c>
      <c r="AM183" s="47">
        <f t="shared" si="104"/>
        <v>33.316332742636206</v>
      </c>
      <c r="AN183" s="47">
        <f t="shared" si="124"/>
        <v>2.2897062189235964</v>
      </c>
      <c r="AO183" s="47">
        <f t="shared" si="125"/>
        <v>0</v>
      </c>
      <c r="AP183" s="47">
        <f t="shared" si="126"/>
        <v>3.8384947274004669E-2</v>
      </c>
      <c r="AQ183" s="47">
        <f t="shared" si="127"/>
        <v>0</v>
      </c>
      <c r="AR183" s="47">
        <f t="shared" si="128"/>
        <v>0</v>
      </c>
      <c r="AS183" s="47">
        <f t="shared" si="129"/>
        <v>3.8384947274004669E-2</v>
      </c>
      <c r="AT183" s="47">
        <f t="shared" si="130"/>
        <v>2.2513212716495916</v>
      </c>
      <c r="AU183" s="47">
        <f t="shared" si="131"/>
        <v>0.12452896252394596</v>
      </c>
      <c r="AV183" s="47">
        <f t="shared" si="132"/>
        <v>0</v>
      </c>
      <c r="AW183" s="47">
        <f t="shared" si="133"/>
        <v>2.0876205082830633E-3</v>
      </c>
      <c r="AX183" s="47">
        <f t="shared" si="134"/>
        <v>0</v>
      </c>
      <c r="AY183" s="47">
        <f t="shared" si="135"/>
        <v>0</v>
      </c>
      <c r="AZ183" s="47">
        <f t="shared" si="136"/>
        <v>2.0876205082830633E-3</v>
      </c>
      <c r="BA183" s="47">
        <f t="shared" si="137"/>
        <v>0.1224413420156629</v>
      </c>
      <c r="BB183" s="23">
        <f>IF(V183&gt;0,J183*DATA!$C$4,0)</f>
        <v>0</v>
      </c>
      <c r="BC183" s="23">
        <f>IF(X183&gt;0,N183*_xlfn.XLOOKUP(Budapest!O183,DATA!$B$5:$B$6,DATA!$C$5:$C$6,"error",0,1),0)</f>
        <v>32215.103999999999</v>
      </c>
      <c r="BD183" s="23" t="str">
        <f>IF(Z183&gt;0,(L183-M183)*DATA!$C$7,"0,00 ")</f>
        <v xml:space="preserve">0,00 </v>
      </c>
      <c r="BE183" s="23">
        <f>IF(G183="basement",D183*DATA!$C$8,IF(G183="ground",0,"error"))</f>
        <v>0</v>
      </c>
      <c r="BF183" s="23">
        <f t="shared" si="138"/>
        <v>32215.103999999999</v>
      </c>
      <c r="BG183" s="23">
        <v>0.25</v>
      </c>
      <c r="BH183" s="23">
        <v>1.1000000000000001</v>
      </c>
      <c r="BI183" s="23">
        <f t="shared" si="139"/>
        <v>0.56999999999999995</v>
      </c>
      <c r="BJ183" s="23">
        <v>0.22</v>
      </c>
      <c r="BK183" s="23">
        <f t="shared" si="140"/>
        <v>0.25</v>
      </c>
      <c r="BL183" s="23">
        <f t="shared" si="141"/>
        <v>0.12054794520547943</v>
      </c>
      <c r="BM183" s="5">
        <v>1.1000000000000001</v>
      </c>
      <c r="BN183" s="5">
        <f t="shared" si="142"/>
        <v>0.56999999999999995</v>
      </c>
      <c r="BO183" s="50"/>
      <c r="BP183" s="48">
        <f t="shared" si="105"/>
        <v>12706.2</v>
      </c>
      <c r="BQ183" s="51">
        <f t="shared" si="106"/>
        <v>6</v>
      </c>
      <c r="BR183" s="47">
        <f t="shared" si="143"/>
        <v>4065.9840000000004</v>
      </c>
      <c r="BS183" s="46">
        <f t="shared" si="107"/>
        <v>19.5</v>
      </c>
      <c r="BT183" s="46">
        <f t="shared" si="144"/>
        <v>10164.960000000001</v>
      </c>
      <c r="BU183" s="46">
        <f t="shared" si="108"/>
        <v>146.32152528000003</v>
      </c>
      <c r="BV183" s="46">
        <f t="shared" si="109"/>
        <v>146.32152528000003</v>
      </c>
      <c r="BW183" s="46">
        <f t="shared" si="110"/>
        <v>143.86857127808221</v>
      </c>
      <c r="BX183" s="46">
        <f t="shared" si="111"/>
        <v>146.32152528000003</v>
      </c>
      <c r="BY183" s="46">
        <f t="shared" si="112"/>
        <v>146.32152528000003</v>
      </c>
      <c r="BZ183" s="46">
        <f t="shared" si="145"/>
        <v>168620.92573267204</v>
      </c>
      <c r="CA183" s="46">
        <f t="shared" si="145"/>
        <v>168620.92573267204</v>
      </c>
      <c r="CB183" s="46">
        <f t="shared" si="145"/>
        <v>165794.14154086195</v>
      </c>
      <c r="CC183" s="46">
        <f t="shared" si="145"/>
        <v>168620.92573267204</v>
      </c>
      <c r="CD183" s="46">
        <f t="shared" si="145"/>
        <v>168620.92573267204</v>
      </c>
    </row>
    <row r="184" spans="1:82" s="54" customFormat="1" x14ac:dyDescent="0.35">
      <c r="A184" s="39">
        <v>181</v>
      </c>
      <c r="B184" s="40" t="s">
        <v>82</v>
      </c>
      <c r="C184" s="40" t="s">
        <v>272</v>
      </c>
      <c r="D184" s="41">
        <v>563.1</v>
      </c>
      <c r="E184" s="41">
        <f t="shared" si="113"/>
        <v>2252.4</v>
      </c>
      <c r="F184" s="41">
        <v>96</v>
      </c>
      <c r="G184" s="42" t="s">
        <v>90</v>
      </c>
      <c r="H184" s="43">
        <v>5</v>
      </c>
      <c r="I184" s="44">
        <v>17.5</v>
      </c>
      <c r="J184" s="41">
        <f t="shared" si="114"/>
        <v>1293.5999999999999</v>
      </c>
      <c r="K184" s="42" t="s">
        <v>85</v>
      </c>
      <c r="L184" s="44">
        <v>386.4</v>
      </c>
      <c r="M184" s="44">
        <v>96.6</v>
      </c>
      <c r="N184" s="41">
        <v>579.99300000000005</v>
      </c>
      <c r="O184" s="45" t="s">
        <v>86</v>
      </c>
      <c r="P184" s="45" t="s">
        <v>85</v>
      </c>
      <c r="Q184" s="45" t="s">
        <v>87</v>
      </c>
      <c r="R184" s="45" t="s">
        <v>88</v>
      </c>
      <c r="S184" s="46">
        <f t="shared" si="115"/>
        <v>241692.96938058303</v>
      </c>
      <c r="T184" s="46">
        <f t="shared" si="98"/>
        <v>107.30463922064598</v>
      </c>
      <c r="U184" s="47">
        <f t="shared" si="116"/>
        <v>172461.75624500148</v>
      </c>
      <c r="V184" s="47">
        <f t="shared" si="99"/>
        <v>69231.213135581551</v>
      </c>
      <c r="W184" s="47">
        <f t="shared" si="117"/>
        <v>190338.41274025178</v>
      </c>
      <c r="X184" s="47">
        <f t="shared" si="100"/>
        <v>51354.556640331255</v>
      </c>
      <c r="Y184" s="48">
        <f t="shared" si="118"/>
        <v>220214.81187558302</v>
      </c>
      <c r="Z184" s="47">
        <f t="shared" si="101"/>
        <v>21478.15750500001</v>
      </c>
      <c r="AA184" s="48">
        <f t="shared" si="119"/>
        <v>236494.93709299606</v>
      </c>
      <c r="AB184" s="47">
        <f t="shared" si="102"/>
        <v>5198.0322875869751</v>
      </c>
      <c r="AC184" s="47">
        <f t="shared" si="120"/>
        <v>147261.95956849979</v>
      </c>
      <c r="AD184" s="47">
        <f t="shared" si="121"/>
        <v>94431.009812083241</v>
      </c>
      <c r="AE184" s="47">
        <f t="shared" si="122"/>
        <v>41.92461810161749</v>
      </c>
      <c r="AF184" s="49">
        <f t="shared" si="123"/>
        <v>0.60929351791202913</v>
      </c>
      <c r="AG184" s="47">
        <f>IF(ISBLANK($D184),"",S184*_xlfn.XLOOKUP(Q184,DATA!$B$24:$B$25,DATA!$C$24:$C$25,"error",0,1)/1000)</f>
        <v>48.568202197028157</v>
      </c>
      <c r="AH184" s="47">
        <f>IF(ISBLANK($D184),"",V184*_xlfn.XLOOKUP(Q184,DATA!$B$24:$B$25,DATA!$C$24:$C$25,"error",0,1)/1000)</f>
        <v>13.912012279595112</v>
      </c>
      <c r="AI184" s="47">
        <f>IF(ISBLANK($D184),"",X184*_xlfn.XLOOKUP(Q184,DATA!$B$24:$B$25,DATA!$C$24:$C$25,"error",0,1)/1000)</f>
        <v>10.319698156874566</v>
      </c>
      <c r="AJ184" s="47">
        <f>IF(ISBLANK($D184),"",Z184*_xlfn.XLOOKUP(Q184,DATA!$B$24:$B$25,DATA!$C$24:$C$25,"error",0,1)/1000)</f>
        <v>4.3160357506297515</v>
      </c>
      <c r="AK184" s="47">
        <f>IF(ISBLANK($D184),"",AB184*_xlfn.XLOOKUP(Q184,DATA!$B$24:$B$25,DATA!$C$24:$C$25,"error",0,1)/1000)</f>
        <v>1.0445445881906026</v>
      </c>
      <c r="AL184" s="47">
        <f t="shared" si="103"/>
        <v>29.592290775290031</v>
      </c>
      <c r="AM184" s="47">
        <f t="shared" si="104"/>
        <v>18.975911421738125</v>
      </c>
      <c r="AN184" s="47">
        <f t="shared" si="124"/>
        <v>3.2819526559721832</v>
      </c>
      <c r="AO184" s="47">
        <f t="shared" si="125"/>
        <v>0.94009173874112661</v>
      </c>
      <c r="AP184" s="47">
        <f t="shared" si="126"/>
        <v>0.69734433729684397</v>
      </c>
      <c r="AQ184" s="47">
        <f t="shared" si="127"/>
        <v>0.29165224064886125</v>
      </c>
      <c r="AR184" s="47">
        <f t="shared" si="128"/>
        <v>7.0584162691187363E-2</v>
      </c>
      <c r="AS184" s="47">
        <f t="shared" si="129"/>
        <v>1.9996724793780192</v>
      </c>
      <c r="AT184" s="47">
        <f t="shared" si="130"/>
        <v>1.282280176594164</v>
      </c>
      <c r="AU184" s="47">
        <f t="shared" si="131"/>
        <v>0.17849371064426608</v>
      </c>
      <c r="AV184" s="47">
        <f t="shared" si="132"/>
        <v>5.1128239917957501E-2</v>
      </c>
      <c r="AW184" s="47">
        <f t="shared" si="133"/>
        <v>3.7926073715408078E-2</v>
      </c>
      <c r="AX184" s="47">
        <f t="shared" si="134"/>
        <v>1.5861926148264014E-2</v>
      </c>
      <c r="AY184" s="47">
        <f t="shared" si="135"/>
        <v>3.8388211019870912E-3</v>
      </c>
      <c r="AZ184" s="47">
        <f t="shared" si="136"/>
        <v>0.10875506088361669</v>
      </c>
      <c r="BA184" s="47">
        <f t="shared" si="137"/>
        <v>6.973864976064939E-2</v>
      </c>
      <c r="BB184" s="23">
        <f>IF(V184&gt;0,J184*DATA!$C$4,0)</f>
        <v>84084</v>
      </c>
      <c r="BC184" s="23">
        <f>IF(X184&gt;0,N184*_xlfn.XLOOKUP(Budapest!O184,DATA!$B$5:$B$6,DATA!$C$5:$C$6,"error",0,1),0)</f>
        <v>27839.664000000004</v>
      </c>
      <c r="BD184" s="23">
        <f>IF(Z184&gt;0,(L184-M184)*DATA!$C$7,"0,00 ")</f>
        <v>43469.999999999993</v>
      </c>
      <c r="BE184" s="23">
        <f>IF(G184="basement",D184*DATA!$C$8,IF(G184="ground",0,"error"))</f>
        <v>22524</v>
      </c>
      <c r="BF184" s="23">
        <f t="shared" si="138"/>
        <v>177917.66399999999</v>
      </c>
      <c r="BG184" s="23">
        <v>1.48</v>
      </c>
      <c r="BH184" s="23">
        <v>2.4125000000000001</v>
      </c>
      <c r="BI184" s="23">
        <f t="shared" si="139"/>
        <v>0.85</v>
      </c>
      <c r="BJ184" s="23">
        <v>2.33</v>
      </c>
      <c r="BK184" s="23">
        <f t="shared" si="140"/>
        <v>0.21630769230769231</v>
      </c>
      <c r="BL184" s="23">
        <f t="shared" si="141"/>
        <v>0.23928112965340181</v>
      </c>
      <c r="BM184" s="5">
        <v>1.1000000000000001</v>
      </c>
      <c r="BN184" s="5">
        <f t="shared" si="142"/>
        <v>0.40124223602484466</v>
      </c>
      <c r="BO184" s="50"/>
      <c r="BP184" s="48">
        <f t="shared" si="105"/>
        <v>9854.25</v>
      </c>
      <c r="BQ184" s="51">
        <f t="shared" si="106"/>
        <v>5</v>
      </c>
      <c r="BR184" s="47">
        <f t="shared" si="143"/>
        <v>3153.36</v>
      </c>
      <c r="BS184" s="46">
        <f t="shared" si="107"/>
        <v>17.5</v>
      </c>
      <c r="BT184" s="46">
        <f t="shared" si="144"/>
        <v>7883.4000000000005</v>
      </c>
      <c r="BU184" s="46">
        <f t="shared" si="108"/>
        <v>209.73010185750002</v>
      </c>
      <c r="BV184" s="46">
        <f t="shared" si="109"/>
        <v>149.65442228826925</v>
      </c>
      <c r="BW184" s="46">
        <f t="shared" si="110"/>
        <v>165.16696697349164</v>
      </c>
      <c r="BX184" s="46">
        <f t="shared" si="111"/>
        <v>191.09233935750001</v>
      </c>
      <c r="BY184" s="46">
        <f t="shared" si="112"/>
        <v>205.21948723793477</v>
      </c>
      <c r="BZ184" s="46">
        <f t="shared" si="145"/>
        <v>241692.96938058303</v>
      </c>
      <c r="CA184" s="46">
        <f t="shared" si="145"/>
        <v>172461.75624500148</v>
      </c>
      <c r="CB184" s="46">
        <f t="shared" si="145"/>
        <v>190338.41274025178</v>
      </c>
      <c r="CC184" s="46">
        <f t="shared" si="145"/>
        <v>220214.81187558302</v>
      </c>
      <c r="CD184" s="46">
        <f t="shared" si="145"/>
        <v>236494.93709299606</v>
      </c>
    </row>
    <row r="185" spans="1:82" s="54" customFormat="1" x14ac:dyDescent="0.35">
      <c r="A185" s="39">
        <v>182</v>
      </c>
      <c r="B185" s="40" t="s">
        <v>82</v>
      </c>
      <c r="C185" s="40" t="s">
        <v>273</v>
      </c>
      <c r="D185" s="41">
        <v>277.60000000000002</v>
      </c>
      <c r="E185" s="41">
        <f t="shared" si="113"/>
        <v>888.32000000000016</v>
      </c>
      <c r="F185" s="41">
        <v>87.2</v>
      </c>
      <c r="G185" s="42" t="s">
        <v>84</v>
      </c>
      <c r="H185" s="43">
        <v>4</v>
      </c>
      <c r="I185" s="44">
        <v>14.5</v>
      </c>
      <c r="J185" s="41">
        <f t="shared" si="114"/>
        <v>998.90000000000009</v>
      </c>
      <c r="K185" s="42" t="s">
        <v>85</v>
      </c>
      <c r="L185" s="44">
        <v>265.5</v>
      </c>
      <c r="M185" s="44">
        <v>246.1</v>
      </c>
      <c r="N185" s="41">
        <v>285.92800000000005</v>
      </c>
      <c r="O185" s="45" t="s">
        <v>86</v>
      </c>
      <c r="P185" s="45" t="s">
        <v>85</v>
      </c>
      <c r="Q185" s="45" t="s">
        <v>87</v>
      </c>
      <c r="R185" s="45" t="s">
        <v>88</v>
      </c>
      <c r="S185" s="46">
        <f t="shared" si="115"/>
        <v>129965.78669664804</v>
      </c>
      <c r="T185" s="46">
        <f t="shared" si="98"/>
        <v>146.30514532673811</v>
      </c>
      <c r="U185" s="47">
        <f t="shared" si="116"/>
        <v>76506.402960460327</v>
      </c>
      <c r="V185" s="47">
        <f t="shared" si="99"/>
        <v>53459.383736187709</v>
      </c>
      <c r="W185" s="47">
        <f t="shared" si="117"/>
        <v>104648.74723055682</v>
      </c>
      <c r="X185" s="47">
        <f t="shared" si="100"/>
        <v>25317.039466091213</v>
      </c>
      <c r="Y185" s="48">
        <f t="shared" si="118"/>
        <v>128527.98043164803</v>
      </c>
      <c r="Z185" s="47">
        <f t="shared" si="101"/>
        <v>1437.8062650000065</v>
      </c>
      <c r="AA185" s="48">
        <f t="shared" si="119"/>
        <v>129965.78669664804</v>
      </c>
      <c r="AB185" s="47">
        <f t="shared" si="102"/>
        <v>0</v>
      </c>
      <c r="AC185" s="47">
        <f t="shared" si="120"/>
        <v>80214.229467278928</v>
      </c>
      <c r="AD185" s="47">
        <f t="shared" si="121"/>
        <v>49751.557229369108</v>
      </c>
      <c r="AE185" s="47">
        <f t="shared" si="122"/>
        <v>56.006345944444682</v>
      </c>
      <c r="AF185" s="49">
        <f t="shared" si="123"/>
        <v>0.61719496727632039</v>
      </c>
      <c r="AG185" s="47">
        <f>IF(ISBLANK($D185),"",S185*_xlfn.XLOOKUP(Q185,DATA!$B$24:$B$25,DATA!$C$24:$C$25,"error",0,1)/1000)</f>
        <v>26.116624836691422</v>
      </c>
      <c r="AH185" s="47">
        <f>IF(ISBLANK($D185),"",V185*_xlfn.XLOOKUP(Q185,DATA!$B$24:$B$25,DATA!$C$24:$C$25,"error",0,1)/1000)</f>
        <v>10.742663161786918</v>
      </c>
      <c r="AI185" s="47">
        <f>IF(ISBLANK($D185),"",X185*_xlfn.XLOOKUP(Q185,DATA!$B$24:$B$25,DATA!$C$24:$C$25,"error",0,1)/1000)</f>
        <v>5.0874590807110289</v>
      </c>
      <c r="AJ185" s="47">
        <f>IF(ISBLANK($D185),"",Z185*_xlfn.XLOOKUP(Q185,DATA!$B$24:$B$25,DATA!$C$24:$C$25,"error",0,1)/1000)</f>
        <v>0.2889271689517513</v>
      </c>
      <c r="AK185" s="47">
        <f>IF(ISBLANK($D185),"",AB185*_xlfn.XLOOKUP(Q185,DATA!$B$24:$B$25,DATA!$C$24:$C$25,"error",0,1)/1000)</f>
        <v>0</v>
      </c>
      <c r="AL185" s="47">
        <f t="shared" si="103"/>
        <v>16.119049411449698</v>
      </c>
      <c r="AM185" s="47">
        <f t="shared" si="104"/>
        <v>9.9975754252417239</v>
      </c>
      <c r="AN185" s="47">
        <f t="shared" si="124"/>
        <v>1.7648074742419275</v>
      </c>
      <c r="AO185" s="47">
        <f t="shared" si="125"/>
        <v>0.72592581774003673</v>
      </c>
      <c r="AP185" s="47">
        <f t="shared" si="126"/>
        <v>0.34378047954822227</v>
      </c>
      <c r="AQ185" s="47">
        <f t="shared" si="127"/>
        <v>1.9523994025493211E-2</v>
      </c>
      <c r="AR185" s="47">
        <f t="shared" si="128"/>
        <v>0</v>
      </c>
      <c r="AS185" s="47">
        <f t="shared" si="129"/>
        <v>1.0892302913137522</v>
      </c>
      <c r="AT185" s="47">
        <f t="shared" si="130"/>
        <v>0.67557718292817537</v>
      </c>
      <c r="AU185" s="47">
        <f t="shared" si="131"/>
        <v>9.5981590129570277E-2</v>
      </c>
      <c r="AV185" s="47">
        <f t="shared" si="132"/>
        <v>3.9480518594656587E-2</v>
      </c>
      <c r="AW185" s="47">
        <f t="shared" si="133"/>
        <v>1.8696995317700738E-2</v>
      </c>
      <c r="AX185" s="47">
        <f t="shared" si="134"/>
        <v>1.0618404667920051E-3</v>
      </c>
      <c r="AY185" s="47">
        <f t="shared" si="135"/>
        <v>0</v>
      </c>
      <c r="AZ185" s="47">
        <f t="shared" si="136"/>
        <v>5.9239354379149331E-2</v>
      </c>
      <c r="BA185" s="47">
        <f t="shared" si="137"/>
        <v>3.6742235750420946E-2</v>
      </c>
      <c r="BB185" s="23">
        <f>IF(V185&gt;0,J185*DATA!$C$4,0)</f>
        <v>64928.500000000007</v>
      </c>
      <c r="BC185" s="23">
        <f>IF(X185&gt;0,N185*_xlfn.XLOOKUP(Budapest!O185,DATA!$B$5:$B$6,DATA!$C$5:$C$6,"error",0,1),0)</f>
        <v>13724.544000000002</v>
      </c>
      <c r="BD185" s="23">
        <f>IF(Z185&gt;0,(L185-M185)*DATA!$C$7,"0,00 ")</f>
        <v>2910.0000000000009</v>
      </c>
      <c r="BE185" s="23">
        <f>IF(G185="basement",D185*DATA!$C$8,IF(G185="ground",0,"error"))</f>
        <v>0</v>
      </c>
      <c r="BF185" s="23">
        <f t="shared" si="138"/>
        <v>81563.044000000009</v>
      </c>
      <c r="BG185" s="23">
        <v>1.48</v>
      </c>
      <c r="BH185" s="23">
        <v>1.2278719397363467</v>
      </c>
      <c r="BI185" s="23">
        <f t="shared" si="139"/>
        <v>0.56999999999999995</v>
      </c>
      <c r="BJ185" s="23">
        <v>2.33</v>
      </c>
      <c r="BK185" s="23">
        <f t="shared" si="140"/>
        <v>0.21630769230769231</v>
      </c>
      <c r="BL185" s="23">
        <f t="shared" si="141"/>
        <v>0.23928112965340181</v>
      </c>
      <c r="BM185" s="5">
        <v>1.1000000000000001</v>
      </c>
      <c r="BN185" s="5">
        <f t="shared" si="142"/>
        <v>0.56999999999999995</v>
      </c>
      <c r="BO185" s="50"/>
      <c r="BP185" s="48">
        <f t="shared" si="105"/>
        <v>4025.2000000000003</v>
      </c>
      <c r="BQ185" s="51">
        <f t="shared" si="106"/>
        <v>4</v>
      </c>
      <c r="BR185" s="47">
        <f t="shared" si="143"/>
        <v>1288.0640000000001</v>
      </c>
      <c r="BS185" s="46">
        <f t="shared" si="107"/>
        <v>14.5</v>
      </c>
      <c r="BT185" s="46">
        <f t="shared" si="144"/>
        <v>3220.1600000000003</v>
      </c>
      <c r="BU185" s="46">
        <f t="shared" si="108"/>
        <v>112.77836402000003</v>
      </c>
      <c r="BV185" s="46">
        <f t="shared" si="109"/>
        <v>66.388756473846172</v>
      </c>
      <c r="BW185" s="46">
        <f t="shared" si="110"/>
        <v>90.80939537535302</v>
      </c>
      <c r="BX185" s="46">
        <f t="shared" si="111"/>
        <v>111.53070152000002</v>
      </c>
      <c r="BY185" s="46">
        <f t="shared" si="112"/>
        <v>112.77836402000003</v>
      </c>
      <c r="BZ185" s="46">
        <f t="shared" si="145"/>
        <v>129965.78669664804</v>
      </c>
      <c r="CA185" s="46">
        <f t="shared" si="145"/>
        <v>76506.402960460327</v>
      </c>
      <c r="CB185" s="46">
        <f t="shared" si="145"/>
        <v>104648.74723055682</v>
      </c>
      <c r="CC185" s="46">
        <f t="shared" si="145"/>
        <v>128527.98043164803</v>
      </c>
      <c r="CD185" s="46">
        <f t="shared" si="145"/>
        <v>129965.78669664804</v>
      </c>
    </row>
    <row r="186" spans="1:82" s="54" customFormat="1" x14ac:dyDescent="0.35">
      <c r="A186" s="39">
        <v>183</v>
      </c>
      <c r="B186" s="40" t="s">
        <v>82</v>
      </c>
      <c r="C186" s="40" t="s">
        <v>274</v>
      </c>
      <c r="D186" s="41">
        <v>67.599999999999994</v>
      </c>
      <c r="E186" s="41">
        <f t="shared" si="113"/>
        <v>54.08</v>
      </c>
      <c r="F186" s="41">
        <v>33.799999999999997</v>
      </c>
      <c r="G186" s="42" t="s">
        <v>84</v>
      </c>
      <c r="H186" s="43">
        <v>1</v>
      </c>
      <c r="I186" s="44">
        <v>4.25</v>
      </c>
      <c r="J186" s="41">
        <f t="shared" si="114"/>
        <v>123.54999999999998</v>
      </c>
      <c r="K186" s="42" t="s">
        <v>85</v>
      </c>
      <c r="L186" s="44">
        <v>20.100000000000001</v>
      </c>
      <c r="M186" s="44">
        <v>0</v>
      </c>
      <c r="N186" s="41">
        <v>69.628</v>
      </c>
      <c r="O186" s="45" t="s">
        <v>86</v>
      </c>
      <c r="P186" s="45" t="s">
        <v>85</v>
      </c>
      <c r="Q186" s="45" t="s">
        <v>87</v>
      </c>
      <c r="R186" s="45" t="s">
        <v>88</v>
      </c>
      <c r="S186" s="46">
        <f t="shared" si="115"/>
        <v>19330.526564888001</v>
      </c>
      <c r="T186" s="46">
        <f t="shared" si="98"/>
        <v>357.4431687294379</v>
      </c>
      <c r="U186" s="47">
        <f t="shared" si="116"/>
        <v>12718.346305997233</v>
      </c>
      <c r="V186" s="47">
        <f t="shared" si="99"/>
        <v>6612.1802588907685</v>
      </c>
      <c r="W186" s="47">
        <f t="shared" si="117"/>
        <v>13165.426176171273</v>
      </c>
      <c r="X186" s="47">
        <f t="shared" si="100"/>
        <v>6165.100388716728</v>
      </c>
      <c r="Y186" s="48">
        <f t="shared" si="118"/>
        <v>17840.840692388003</v>
      </c>
      <c r="Z186" s="47">
        <f t="shared" si="101"/>
        <v>1489.6858724999984</v>
      </c>
      <c r="AA186" s="48">
        <f t="shared" si="119"/>
        <v>19330.526564888001</v>
      </c>
      <c r="AB186" s="47">
        <f t="shared" si="102"/>
        <v>0</v>
      </c>
      <c r="AC186" s="47">
        <f t="shared" si="120"/>
        <v>14266.966520107495</v>
      </c>
      <c r="AD186" s="47">
        <f t="shared" si="121"/>
        <v>5063.5600447805064</v>
      </c>
      <c r="AE186" s="47">
        <f t="shared" si="122"/>
        <v>93.630917987805219</v>
      </c>
      <c r="AF186" s="49">
        <f t="shared" si="123"/>
        <v>0.73805369306504232</v>
      </c>
      <c r="AG186" s="47">
        <f>IF(ISBLANK($D186),"",S186*_xlfn.XLOOKUP(Q186,DATA!$B$24:$B$25,DATA!$C$24:$C$25,"error",0,1)/1000)</f>
        <v>3.8844693132142436</v>
      </c>
      <c r="AH186" s="47">
        <f>IF(ISBLANK($D186),"",V186*_xlfn.XLOOKUP(Q186,DATA!$B$24:$B$25,DATA!$C$24:$C$25,"error",0,1)/1000)</f>
        <v>1.3287176230240998</v>
      </c>
      <c r="AI186" s="47">
        <f>IF(ISBLANK($D186),"",X186*_xlfn.XLOOKUP(Q186,DATA!$B$24:$B$25,DATA!$C$24:$C$25,"error",0,1)/1000)</f>
        <v>1.2388769231126264</v>
      </c>
      <c r="AJ186" s="47">
        <f>IF(ISBLANK($D186),"",Z186*_xlfn.XLOOKUP(Q186,DATA!$B$24:$B$25,DATA!$C$24:$C$25,"error",0,1)/1000)</f>
        <v>0.29935237607887466</v>
      </c>
      <c r="AK186" s="47">
        <f>IF(ISBLANK($D186),"",AB186*_xlfn.XLOOKUP(Q186,DATA!$B$24:$B$25,DATA!$C$24:$C$25,"error",0,1)/1000)</f>
        <v>0</v>
      </c>
      <c r="AL186" s="47">
        <f t="shared" si="103"/>
        <v>2.8669469222156008</v>
      </c>
      <c r="AM186" s="47">
        <f t="shared" si="104"/>
        <v>1.0175223909986428</v>
      </c>
      <c r="AN186" s="47">
        <f t="shared" si="124"/>
        <v>0.26248952612715831</v>
      </c>
      <c r="AO186" s="47">
        <f t="shared" si="125"/>
        <v>8.978690037219092E-2</v>
      </c>
      <c r="AP186" s="47">
        <f t="shared" si="126"/>
        <v>8.3715995740128946E-2</v>
      </c>
      <c r="AQ186" s="47">
        <f t="shared" si="127"/>
        <v>2.0228468036722229E-2</v>
      </c>
      <c r="AR186" s="47">
        <f t="shared" si="128"/>
        <v>0</v>
      </c>
      <c r="AS186" s="47">
        <f t="shared" si="129"/>
        <v>0.1937313641490421</v>
      </c>
      <c r="AT186" s="47">
        <f t="shared" si="130"/>
        <v>6.8758161978116211E-2</v>
      </c>
      <c r="AU186" s="47">
        <f t="shared" si="131"/>
        <v>1.4275870018549294E-2</v>
      </c>
      <c r="AV186" s="47">
        <f t="shared" si="132"/>
        <v>4.8831895809088189E-3</v>
      </c>
      <c r="AW186" s="47">
        <f t="shared" si="133"/>
        <v>4.5530147099300013E-3</v>
      </c>
      <c r="AX186" s="47">
        <f t="shared" si="134"/>
        <v>1.1001542980679992E-3</v>
      </c>
      <c r="AY186" s="47">
        <f t="shared" si="135"/>
        <v>0</v>
      </c>
      <c r="AZ186" s="47">
        <f t="shared" si="136"/>
        <v>1.053635858890682E-2</v>
      </c>
      <c r="BA186" s="47">
        <f t="shared" si="137"/>
        <v>3.7395114296424736E-3</v>
      </c>
      <c r="BB186" s="23">
        <f>IF(V186&gt;0,J186*DATA!$C$4,0)</f>
        <v>8030.7499999999991</v>
      </c>
      <c r="BC186" s="23">
        <f>IF(X186&gt;0,N186*_xlfn.XLOOKUP(Budapest!O186,DATA!$B$5:$B$6,DATA!$C$5:$C$6,"error",0,1),0)</f>
        <v>3342.1440000000002</v>
      </c>
      <c r="BD186" s="23">
        <f>IF(Z186&gt;0,(L186-M186)*DATA!$C$7,"0,00 ")</f>
        <v>3015</v>
      </c>
      <c r="BE186" s="23">
        <f>IF(G186="basement",D186*DATA!$C$8,IF(G186="ground",0,"error"))</f>
        <v>0</v>
      </c>
      <c r="BF186" s="23">
        <f t="shared" si="138"/>
        <v>14387.894</v>
      </c>
      <c r="BG186" s="23">
        <v>1.48</v>
      </c>
      <c r="BH186" s="23">
        <v>2.85</v>
      </c>
      <c r="BI186" s="23">
        <f t="shared" si="139"/>
        <v>0.56999999999999995</v>
      </c>
      <c r="BJ186" s="23">
        <v>2.33</v>
      </c>
      <c r="BK186" s="23">
        <f t="shared" si="140"/>
        <v>0.21630769230769231</v>
      </c>
      <c r="BL186" s="23">
        <f t="shared" si="141"/>
        <v>0.23928112965340181</v>
      </c>
      <c r="BM186" s="5">
        <v>1.1000000000000001</v>
      </c>
      <c r="BN186" s="5">
        <f t="shared" si="142"/>
        <v>0.56999999999999995</v>
      </c>
      <c r="BO186" s="50"/>
      <c r="BP186" s="48">
        <f t="shared" si="105"/>
        <v>287.29999999999995</v>
      </c>
      <c r="BQ186" s="51">
        <f t="shared" si="106"/>
        <v>1</v>
      </c>
      <c r="BR186" s="47">
        <f t="shared" si="143"/>
        <v>91.935999999999993</v>
      </c>
      <c r="BS186" s="46">
        <f t="shared" si="107"/>
        <v>4.25</v>
      </c>
      <c r="BT186" s="46">
        <f t="shared" si="144"/>
        <v>218.34799999999996</v>
      </c>
      <c r="BU186" s="46">
        <f t="shared" si="108"/>
        <v>16.77414662</v>
      </c>
      <c r="BV186" s="46">
        <f t="shared" si="109"/>
        <v>11.036399085384616</v>
      </c>
      <c r="BW186" s="46">
        <f t="shared" si="110"/>
        <v>11.424354543709885</v>
      </c>
      <c r="BX186" s="46">
        <f t="shared" si="111"/>
        <v>15.48146537</v>
      </c>
      <c r="BY186" s="46">
        <f t="shared" si="112"/>
        <v>16.77414662</v>
      </c>
      <c r="BZ186" s="46">
        <f t="shared" si="145"/>
        <v>19330.526564888001</v>
      </c>
      <c r="CA186" s="46">
        <f t="shared" si="145"/>
        <v>12718.346305997233</v>
      </c>
      <c r="CB186" s="46">
        <f t="shared" si="145"/>
        <v>13165.426176171273</v>
      </c>
      <c r="CC186" s="46">
        <f t="shared" si="145"/>
        <v>17840.840692388003</v>
      </c>
      <c r="CD186" s="46">
        <f t="shared" si="145"/>
        <v>19330.526564888001</v>
      </c>
    </row>
    <row r="187" spans="1:82" s="54" customFormat="1" x14ac:dyDescent="0.35">
      <c r="A187" s="39">
        <v>184</v>
      </c>
      <c r="B187" s="40" t="s">
        <v>82</v>
      </c>
      <c r="C187" s="40" t="s">
        <v>275</v>
      </c>
      <c r="D187" s="41">
        <v>70.400000000000006</v>
      </c>
      <c r="E187" s="41">
        <f t="shared" si="113"/>
        <v>56.320000000000007</v>
      </c>
      <c r="F187" s="41">
        <v>34.4</v>
      </c>
      <c r="G187" s="42" t="s">
        <v>84</v>
      </c>
      <c r="H187" s="43">
        <v>1</v>
      </c>
      <c r="I187" s="44">
        <v>4.25</v>
      </c>
      <c r="J187" s="41">
        <f t="shared" si="114"/>
        <v>121.29999999999998</v>
      </c>
      <c r="K187" s="42" t="s">
        <v>85</v>
      </c>
      <c r="L187" s="44">
        <v>24.9</v>
      </c>
      <c r="M187" s="44">
        <v>0</v>
      </c>
      <c r="N187" s="41">
        <v>72.512000000000015</v>
      </c>
      <c r="O187" s="45" t="s">
        <v>86</v>
      </c>
      <c r="P187" s="45" t="s">
        <v>85</v>
      </c>
      <c r="Q187" s="45" t="s">
        <v>87</v>
      </c>
      <c r="R187" s="45" t="s">
        <v>88</v>
      </c>
      <c r="S187" s="46">
        <f t="shared" si="115"/>
        <v>20148.284136652001</v>
      </c>
      <c r="T187" s="46">
        <f t="shared" si="98"/>
        <v>357.74652231271301</v>
      </c>
      <c r="U187" s="47">
        <f t="shared" si="116"/>
        <v>13656.519948845849</v>
      </c>
      <c r="V187" s="47">
        <f t="shared" si="99"/>
        <v>6491.7641878061513</v>
      </c>
      <c r="W187" s="47">
        <f t="shared" si="117"/>
        <v>13727.824560236948</v>
      </c>
      <c r="X187" s="47">
        <f t="shared" si="100"/>
        <v>6420.4595764150527</v>
      </c>
      <c r="Y187" s="48">
        <f t="shared" si="118"/>
        <v>18302.852384152004</v>
      </c>
      <c r="Z187" s="47">
        <f t="shared" si="101"/>
        <v>1845.4317524999969</v>
      </c>
      <c r="AA187" s="48">
        <f t="shared" si="119"/>
        <v>20148.284136652001</v>
      </c>
      <c r="AB187" s="47">
        <f t="shared" si="102"/>
        <v>0</v>
      </c>
      <c r="AC187" s="47">
        <f t="shared" si="120"/>
        <v>14757.655516721201</v>
      </c>
      <c r="AD187" s="47">
        <f t="shared" si="121"/>
        <v>5390.6286199307997</v>
      </c>
      <c r="AE187" s="47">
        <f t="shared" si="122"/>
        <v>95.714286575475839</v>
      </c>
      <c r="AF187" s="49">
        <f t="shared" si="123"/>
        <v>0.7324522235556209</v>
      </c>
      <c r="AG187" s="47">
        <f>IF(ISBLANK($D187),"",S187*_xlfn.XLOOKUP(Q187,DATA!$B$24:$B$25,DATA!$C$24:$C$25,"error",0,1)/1000)</f>
        <v>4.0487976972602189</v>
      </c>
      <c r="AH187" s="47">
        <f>IF(ISBLANK($D187),"",V187*_xlfn.XLOOKUP(Q187,DATA!$B$24:$B$25,DATA!$C$24:$C$25,"error",0,1)/1000)</f>
        <v>1.304520013539646</v>
      </c>
      <c r="AI187" s="47">
        <f>IF(ISBLANK($D187),"",X187*_xlfn.XLOOKUP(Q187,DATA!$B$24:$B$25,DATA!$C$24:$C$25,"error",0,1)/1000)</f>
        <v>1.2901913518806047</v>
      </c>
      <c r="AJ187" s="47">
        <f>IF(ISBLANK($D187),"",Z187*_xlfn.XLOOKUP(Q187,DATA!$B$24:$B$25,DATA!$C$24:$C$25,"error",0,1)/1000)</f>
        <v>0.37083951066487436</v>
      </c>
      <c r="AK187" s="47">
        <f>IF(ISBLANK($D187),"",AB187*_xlfn.XLOOKUP(Q187,DATA!$B$24:$B$25,DATA!$C$24:$C$25,"error",0,1)/1000)</f>
        <v>0</v>
      </c>
      <c r="AL187" s="47">
        <f t="shared" si="103"/>
        <v>2.9655508760851252</v>
      </c>
      <c r="AM187" s="47">
        <f t="shared" si="104"/>
        <v>1.0832468211750936</v>
      </c>
      <c r="AN187" s="47">
        <f t="shared" si="124"/>
        <v>0.27359386913502665</v>
      </c>
      <c r="AO187" s="47">
        <f t="shared" si="125"/>
        <v>8.8151768637367497E-2</v>
      </c>
      <c r="AP187" s="47">
        <f t="shared" si="126"/>
        <v>8.7183522190903501E-2</v>
      </c>
      <c r="AQ187" s="47">
        <f t="shared" si="127"/>
        <v>2.5059146970864841E-2</v>
      </c>
      <c r="AR187" s="47">
        <f t="shared" si="128"/>
        <v>0</v>
      </c>
      <c r="AS187" s="47">
        <f t="shared" si="129"/>
        <v>0.20039443779913582</v>
      </c>
      <c r="AT187" s="47">
        <f t="shared" si="130"/>
        <v>7.3199431335890824E-2</v>
      </c>
      <c r="AU187" s="47">
        <f t="shared" si="131"/>
        <v>1.4879795667548032E-2</v>
      </c>
      <c r="AV187" s="47">
        <f t="shared" si="132"/>
        <v>4.7942605921832415E-3</v>
      </c>
      <c r="AW187" s="47">
        <f t="shared" si="133"/>
        <v>4.7416011180336096E-3</v>
      </c>
      <c r="AX187" s="47">
        <f t="shared" si="134"/>
        <v>1.3628777125319982E-3</v>
      </c>
      <c r="AY187" s="47">
        <f t="shared" si="135"/>
        <v>0</v>
      </c>
      <c r="AZ187" s="47">
        <f t="shared" si="136"/>
        <v>1.0898739422748851E-2</v>
      </c>
      <c r="BA187" s="47">
        <f t="shared" si="137"/>
        <v>3.9810562447991811E-3</v>
      </c>
      <c r="BB187" s="23">
        <f>IF(V187&gt;0,J187*DATA!$C$4,0)</f>
        <v>7884.4999999999991</v>
      </c>
      <c r="BC187" s="23">
        <f>IF(X187&gt;0,N187*_xlfn.XLOOKUP(Budapest!O187,DATA!$B$5:$B$6,DATA!$C$5:$C$6,"error",0,1),0)</f>
        <v>3480.5760000000009</v>
      </c>
      <c r="BD187" s="23">
        <f>IF(Z187&gt;0,(L187-M187)*DATA!$C$7,"0,00 ")</f>
        <v>3735</v>
      </c>
      <c r="BE187" s="23">
        <f>IF(G187="basement",D187*DATA!$C$8,IF(G187="ground",0,"error"))</f>
        <v>0</v>
      </c>
      <c r="BF187" s="23">
        <f t="shared" si="138"/>
        <v>15100.076000000001</v>
      </c>
      <c r="BG187" s="23">
        <v>1.48</v>
      </c>
      <c r="BH187" s="23">
        <v>2.85</v>
      </c>
      <c r="BI187" s="23">
        <f t="shared" si="139"/>
        <v>0.56999999999999995</v>
      </c>
      <c r="BJ187" s="23">
        <v>2.33</v>
      </c>
      <c r="BK187" s="23">
        <f t="shared" si="140"/>
        <v>0.21630769230769231</v>
      </c>
      <c r="BL187" s="23">
        <f t="shared" si="141"/>
        <v>0.23928112965340181</v>
      </c>
      <c r="BM187" s="5">
        <v>1.1000000000000001</v>
      </c>
      <c r="BN187" s="5">
        <f t="shared" si="142"/>
        <v>0.56999999999999995</v>
      </c>
      <c r="BO187" s="50"/>
      <c r="BP187" s="48">
        <f t="shared" si="105"/>
        <v>299.20000000000005</v>
      </c>
      <c r="BQ187" s="51">
        <f t="shared" si="106"/>
        <v>1</v>
      </c>
      <c r="BR187" s="47">
        <f t="shared" si="143"/>
        <v>95.744000000000014</v>
      </c>
      <c r="BS187" s="46">
        <f t="shared" si="107"/>
        <v>4.25</v>
      </c>
      <c r="BT187" s="46">
        <f t="shared" si="144"/>
        <v>227.39200000000002</v>
      </c>
      <c r="BU187" s="46">
        <f t="shared" si="108"/>
        <v>17.48375923</v>
      </c>
      <c r="BV187" s="46">
        <f t="shared" si="109"/>
        <v>11.850503253076925</v>
      </c>
      <c r="BW187" s="46">
        <f t="shared" si="110"/>
        <v>11.912378132798461</v>
      </c>
      <c r="BX187" s="46">
        <f t="shared" si="111"/>
        <v>15.882377980000001</v>
      </c>
      <c r="BY187" s="46">
        <f t="shared" si="112"/>
        <v>17.48375923</v>
      </c>
      <c r="BZ187" s="46">
        <f t="shared" si="145"/>
        <v>20148.284136652001</v>
      </c>
      <c r="CA187" s="46">
        <f t="shared" si="145"/>
        <v>13656.519948845849</v>
      </c>
      <c r="CB187" s="46">
        <f t="shared" si="145"/>
        <v>13727.824560236948</v>
      </c>
      <c r="CC187" s="46">
        <f t="shared" si="145"/>
        <v>18302.852384152004</v>
      </c>
      <c r="CD187" s="46">
        <f t="shared" si="145"/>
        <v>20148.284136652001</v>
      </c>
    </row>
    <row r="188" spans="1:82" s="54" customFormat="1" x14ac:dyDescent="0.35">
      <c r="A188" s="39">
        <v>185</v>
      </c>
      <c r="B188" s="40" t="s">
        <v>82</v>
      </c>
      <c r="C188" s="40" t="s">
        <v>276</v>
      </c>
      <c r="D188" s="41">
        <v>755.59999999999991</v>
      </c>
      <c r="E188" s="41">
        <f t="shared" si="113"/>
        <v>3022.3999999999996</v>
      </c>
      <c r="F188" s="41">
        <v>166</v>
      </c>
      <c r="G188" s="42" t="s">
        <v>84</v>
      </c>
      <c r="H188" s="43">
        <v>5</v>
      </c>
      <c r="I188" s="44">
        <v>17.5</v>
      </c>
      <c r="J188" s="41">
        <f t="shared" si="114"/>
        <v>2352.8000000000002</v>
      </c>
      <c r="K188" s="42" t="s">
        <v>85</v>
      </c>
      <c r="L188" s="44">
        <v>552.20000000000005</v>
      </c>
      <c r="M188" s="44">
        <v>239.4</v>
      </c>
      <c r="N188" s="41">
        <v>778.26799999999992</v>
      </c>
      <c r="O188" s="45" t="s">
        <v>86</v>
      </c>
      <c r="P188" s="45" t="s">
        <v>85</v>
      </c>
      <c r="Q188" s="45" t="s">
        <v>87</v>
      </c>
      <c r="R188" s="45" t="s">
        <v>88</v>
      </c>
      <c r="S188" s="46">
        <f t="shared" si="115"/>
        <v>354569.16709118802</v>
      </c>
      <c r="T188" s="46">
        <f t="shared" si="98"/>
        <v>117.31377947696799</v>
      </c>
      <c r="U188" s="47">
        <f t="shared" si="116"/>
        <v>228651.41951435112</v>
      </c>
      <c r="V188" s="47">
        <f t="shared" si="99"/>
        <v>125917.7475768369</v>
      </c>
      <c r="W188" s="47">
        <f t="shared" si="117"/>
        <v>285658.66629659693</v>
      </c>
      <c r="X188" s="47">
        <f t="shared" si="100"/>
        <v>68910.500794591091</v>
      </c>
      <c r="Y188" s="48">
        <f t="shared" si="118"/>
        <v>331386.39391118806</v>
      </c>
      <c r="Z188" s="47">
        <f t="shared" si="101"/>
        <v>23182.77317999996</v>
      </c>
      <c r="AA188" s="48">
        <f t="shared" si="119"/>
        <v>354569.16709118802</v>
      </c>
      <c r="AB188" s="47">
        <f t="shared" si="102"/>
        <v>0</v>
      </c>
      <c r="AC188" s="47">
        <f t="shared" si="120"/>
        <v>218011.02155142796</v>
      </c>
      <c r="AD188" s="47">
        <f t="shared" si="121"/>
        <v>136558.14553976007</v>
      </c>
      <c r="AE188" s="47">
        <f t="shared" si="122"/>
        <v>45.182022743435709</v>
      </c>
      <c r="AF188" s="49">
        <f t="shared" si="123"/>
        <v>0.61486175839807278</v>
      </c>
      <c r="AG188" s="47">
        <f>IF(ISBLANK($D188),"",S188*_xlfn.XLOOKUP(Q188,DATA!$B$24:$B$25,DATA!$C$24:$C$25,"error",0,1)/1000)</f>
        <v>71.250674126974232</v>
      </c>
      <c r="AH188" s="47">
        <f>IF(ISBLANK($D188),"",V188*_xlfn.XLOOKUP(Q188,DATA!$B$24:$B$25,DATA!$C$24:$C$25,"error",0,1)/1000)</f>
        <v>25.303171375565377</v>
      </c>
      <c r="AI188" s="47">
        <f>IF(ISBLANK($D188),"",X188*_xlfn.XLOOKUP(Q188,DATA!$B$24:$B$25,DATA!$C$24:$C$25,"error",0,1)/1000)</f>
        <v>13.847565134673079</v>
      </c>
      <c r="AJ188" s="47">
        <f>IF(ISBLANK($D188),"",Z188*_xlfn.XLOOKUP(Q188,DATA!$B$24:$B$25,DATA!$C$24:$C$25,"error",0,1)/1000)</f>
        <v>4.6585782705209926</v>
      </c>
      <c r="AK188" s="47">
        <f>IF(ISBLANK($D188),"",AB188*_xlfn.XLOOKUP(Q188,DATA!$B$24:$B$25,DATA!$C$24:$C$25,"error",0,1)/1000)</f>
        <v>0</v>
      </c>
      <c r="AL188" s="47">
        <f t="shared" si="103"/>
        <v>43.809314780759451</v>
      </c>
      <c r="AM188" s="47">
        <f t="shared" si="104"/>
        <v>27.441359346214782</v>
      </c>
      <c r="AN188" s="47">
        <f t="shared" si="124"/>
        <v>4.8147003309325731</v>
      </c>
      <c r="AO188" s="47">
        <f t="shared" si="125"/>
        <v>1.7098390869744293</v>
      </c>
      <c r="AP188" s="47">
        <f t="shared" si="126"/>
        <v>0.9357367807875947</v>
      </c>
      <c r="AQ188" s="47">
        <f t="shared" si="127"/>
        <v>0.31479924387496072</v>
      </c>
      <c r="AR188" s="47">
        <f t="shared" si="128"/>
        <v>0</v>
      </c>
      <c r="AS188" s="47">
        <f t="shared" si="129"/>
        <v>2.960375111636985</v>
      </c>
      <c r="AT188" s="47">
        <f t="shared" si="130"/>
        <v>1.8543252192955881</v>
      </c>
      <c r="AU188" s="47">
        <f t="shared" si="131"/>
        <v>0.26185439517065806</v>
      </c>
      <c r="AV188" s="47">
        <f t="shared" si="132"/>
        <v>9.2992055410459476E-2</v>
      </c>
      <c r="AW188" s="47">
        <f t="shared" si="133"/>
        <v>5.089138927253118E-2</v>
      </c>
      <c r="AX188" s="47">
        <f t="shared" si="134"/>
        <v>1.712080917590398E-2</v>
      </c>
      <c r="AY188" s="47">
        <f t="shared" si="135"/>
        <v>0</v>
      </c>
      <c r="AZ188" s="47">
        <f t="shared" si="136"/>
        <v>0.16100425385889464</v>
      </c>
      <c r="BA188" s="47">
        <f t="shared" si="137"/>
        <v>0.10085014131176342</v>
      </c>
      <c r="BB188" s="23">
        <f>IF(V188&gt;0,J188*DATA!$C$4,0)</f>
        <v>152932</v>
      </c>
      <c r="BC188" s="23">
        <f>IF(X188&gt;0,N188*_xlfn.XLOOKUP(Budapest!O188,DATA!$B$5:$B$6,DATA!$C$5:$C$6,"error",0,1),0)</f>
        <v>37356.863999999994</v>
      </c>
      <c r="BD188" s="23">
        <f>IF(Z188&gt;0,(L188-M188)*DATA!$C$7,"0,00 ")</f>
        <v>46920.000000000007</v>
      </c>
      <c r="BE188" s="23">
        <f>IF(G188="basement",D188*DATA!$C$8,IF(G188="ground",0,"error"))</f>
        <v>0</v>
      </c>
      <c r="BF188" s="23">
        <f t="shared" si="138"/>
        <v>237208.864</v>
      </c>
      <c r="BG188" s="23">
        <v>1.48</v>
      </c>
      <c r="BH188" s="23">
        <v>2.091307497283593</v>
      </c>
      <c r="BI188" s="23">
        <f t="shared" si="139"/>
        <v>0.56999999999999995</v>
      </c>
      <c r="BJ188" s="23">
        <v>2.33</v>
      </c>
      <c r="BK188" s="23">
        <f t="shared" si="140"/>
        <v>0.21630769230769231</v>
      </c>
      <c r="BL188" s="23">
        <f t="shared" si="141"/>
        <v>0.23928112965340181</v>
      </c>
      <c r="BM188" s="5">
        <v>1.1000000000000001</v>
      </c>
      <c r="BN188" s="5">
        <f t="shared" si="142"/>
        <v>0.56999999999999995</v>
      </c>
      <c r="BO188" s="50"/>
      <c r="BP188" s="48">
        <f t="shared" si="105"/>
        <v>13222.999999999998</v>
      </c>
      <c r="BQ188" s="51">
        <f t="shared" si="106"/>
        <v>5</v>
      </c>
      <c r="BR188" s="47">
        <f t="shared" si="143"/>
        <v>4231.3599999999997</v>
      </c>
      <c r="BS188" s="46">
        <f t="shared" si="107"/>
        <v>17.5</v>
      </c>
      <c r="BT188" s="46">
        <f t="shared" si="144"/>
        <v>10578.4</v>
      </c>
      <c r="BU188" s="46">
        <f t="shared" si="108"/>
        <v>307.67890237</v>
      </c>
      <c r="BV188" s="46">
        <f t="shared" si="109"/>
        <v>198.41324150846157</v>
      </c>
      <c r="BW188" s="46">
        <f t="shared" si="110"/>
        <v>247.88152229833122</v>
      </c>
      <c r="BX188" s="46">
        <f t="shared" si="111"/>
        <v>287.56195237000003</v>
      </c>
      <c r="BY188" s="46">
        <f t="shared" si="112"/>
        <v>307.67890237</v>
      </c>
      <c r="BZ188" s="46">
        <f t="shared" si="145"/>
        <v>354569.16709118802</v>
      </c>
      <c r="CA188" s="46">
        <f t="shared" si="145"/>
        <v>228651.41951435112</v>
      </c>
      <c r="CB188" s="46">
        <f t="shared" si="145"/>
        <v>285658.66629659693</v>
      </c>
      <c r="CC188" s="46">
        <f t="shared" si="145"/>
        <v>331386.39391118806</v>
      </c>
      <c r="CD188" s="46">
        <f t="shared" si="145"/>
        <v>354569.16709118802</v>
      </c>
    </row>
    <row r="189" spans="1:82" s="54" customFormat="1" x14ac:dyDescent="0.35">
      <c r="A189" s="39">
        <v>186</v>
      </c>
      <c r="B189" s="40" t="s">
        <v>82</v>
      </c>
      <c r="C189" s="40" t="s">
        <v>277</v>
      </c>
      <c r="D189" s="41">
        <v>932.7</v>
      </c>
      <c r="E189" s="41">
        <f t="shared" si="113"/>
        <v>3730.8</v>
      </c>
      <c r="F189" s="41">
        <v>196.8</v>
      </c>
      <c r="G189" s="42" t="s">
        <v>84</v>
      </c>
      <c r="H189" s="43">
        <v>5</v>
      </c>
      <c r="I189" s="44">
        <v>17.5</v>
      </c>
      <c r="J189" s="41">
        <f t="shared" si="114"/>
        <v>2858.1</v>
      </c>
      <c r="K189" s="42" t="s">
        <v>85</v>
      </c>
      <c r="L189" s="44">
        <v>585.9</v>
      </c>
      <c r="M189" s="44">
        <v>460.09999999999997</v>
      </c>
      <c r="N189" s="41">
        <v>960.68100000000004</v>
      </c>
      <c r="O189" s="45" t="s">
        <v>86</v>
      </c>
      <c r="P189" s="45" t="s">
        <v>85</v>
      </c>
      <c r="Q189" s="45" t="s">
        <v>87</v>
      </c>
      <c r="R189" s="45" t="s">
        <v>88</v>
      </c>
      <c r="S189" s="46">
        <f t="shared" si="115"/>
        <v>411028.76379707112</v>
      </c>
      <c r="T189" s="46">
        <f t="shared" si="98"/>
        <v>110.17174970437202</v>
      </c>
      <c r="U189" s="47">
        <f t="shared" si="116"/>
        <v>258068.24256732027</v>
      </c>
      <c r="V189" s="47">
        <f t="shared" si="99"/>
        <v>152960.52122975086</v>
      </c>
      <c r="W189" s="47">
        <f t="shared" si="117"/>
        <v>325966.79438056081</v>
      </c>
      <c r="X189" s="47">
        <f t="shared" si="100"/>
        <v>85061.969416510314</v>
      </c>
      <c r="Y189" s="48">
        <f t="shared" si="118"/>
        <v>401705.257192071</v>
      </c>
      <c r="Z189" s="47">
        <f t="shared" si="101"/>
        <v>9323.5066050001187</v>
      </c>
      <c r="AA189" s="48">
        <f t="shared" si="119"/>
        <v>411028.76379707112</v>
      </c>
      <c r="AB189" s="47">
        <f t="shared" si="102"/>
        <v>0</v>
      </c>
      <c r="AC189" s="47">
        <f t="shared" si="120"/>
        <v>247345.99725126129</v>
      </c>
      <c r="AD189" s="47">
        <f t="shared" si="121"/>
        <v>163682.76654580983</v>
      </c>
      <c r="AE189" s="47">
        <f t="shared" si="122"/>
        <v>43.873369396861214</v>
      </c>
      <c r="AF189" s="49">
        <f t="shared" si="123"/>
        <v>0.6017729634449096</v>
      </c>
      <c r="AG189" s="47">
        <f>IF(ISBLANK($D189),"",S189*_xlfn.XLOOKUP(Q189,DATA!$B$24:$B$25,DATA!$C$24:$C$25,"error",0,1)/1000)</f>
        <v>82.596230085021432</v>
      </c>
      <c r="AH189" s="47">
        <f>IF(ISBLANK($D189),"",V189*_xlfn.XLOOKUP(Q189,DATA!$B$24:$B$25,DATA!$C$24:$C$25,"error",0,1)/1000)</f>
        <v>30.73741674111843</v>
      </c>
      <c r="AI189" s="47">
        <f>IF(ISBLANK($D189),"",X189*_xlfn.XLOOKUP(Q189,DATA!$B$24:$B$25,DATA!$C$24:$C$25,"error",0,1)/1000)</f>
        <v>17.093202754247748</v>
      </c>
      <c r="AJ189" s="47">
        <f>IF(ISBLANK($D189),"",Z189*_xlfn.XLOOKUP(Q189,DATA!$B$24:$B$25,DATA!$C$24:$C$25,"error",0,1)/1000)</f>
        <v>1.8735586522747738</v>
      </c>
      <c r="AK189" s="47">
        <f>IF(ISBLANK($D189),"",AB189*_xlfn.XLOOKUP(Q189,DATA!$B$24:$B$25,DATA!$C$24:$C$25,"error",0,1)/1000)</f>
        <v>0</v>
      </c>
      <c r="AL189" s="47">
        <f t="shared" si="103"/>
        <v>49.704178147640953</v>
      </c>
      <c r="AM189" s="47">
        <f t="shared" si="104"/>
        <v>32.892051937380479</v>
      </c>
      <c r="AN189" s="47">
        <f t="shared" si="124"/>
        <v>5.5813660880660017</v>
      </c>
      <c r="AO189" s="47">
        <f t="shared" si="125"/>
        <v>2.0770533383549901</v>
      </c>
      <c r="AP189" s="47">
        <f t="shared" si="126"/>
        <v>1.1550578287990878</v>
      </c>
      <c r="AQ189" s="47">
        <f t="shared" si="127"/>
        <v>0.12660404373232298</v>
      </c>
      <c r="AR189" s="47">
        <f t="shared" si="128"/>
        <v>0</v>
      </c>
      <c r="AS189" s="47">
        <f t="shared" si="129"/>
        <v>3.3587152108864005</v>
      </c>
      <c r="AT189" s="47">
        <f t="shared" si="130"/>
        <v>2.2226508771796012</v>
      </c>
      <c r="AU189" s="47">
        <f t="shared" si="131"/>
        <v>0.30355061390361993</v>
      </c>
      <c r="AV189" s="47">
        <f t="shared" si="132"/>
        <v>0.11296353007847433</v>
      </c>
      <c r="AW189" s="47">
        <f t="shared" si="133"/>
        <v>6.2819479585084562E-2</v>
      </c>
      <c r="AX189" s="47">
        <f t="shared" si="134"/>
        <v>6.8855428207440905E-3</v>
      </c>
      <c r="AY189" s="47">
        <f t="shared" si="135"/>
        <v>0</v>
      </c>
      <c r="AZ189" s="47">
        <f t="shared" si="136"/>
        <v>0.18266855248430297</v>
      </c>
      <c r="BA189" s="47">
        <f t="shared" si="137"/>
        <v>0.12088206141931696</v>
      </c>
      <c r="BB189" s="23">
        <f>IF(V189&gt;0,J189*DATA!$C$4,0)</f>
        <v>185776.5</v>
      </c>
      <c r="BC189" s="23">
        <f>IF(X189&gt;0,N189*_xlfn.XLOOKUP(Budapest!O189,DATA!$B$5:$B$6,DATA!$C$5:$C$6,"error",0,1),0)</f>
        <v>46112.688000000002</v>
      </c>
      <c r="BD189" s="23">
        <f>IF(Z189&gt;0,(L189-M189)*DATA!$C$7,"0,00 ")</f>
        <v>18870</v>
      </c>
      <c r="BE189" s="23">
        <f>IF(G189="basement",D189*DATA!$C$8,IF(G189="ground",0,"error"))</f>
        <v>0</v>
      </c>
      <c r="BF189" s="23">
        <f t="shared" si="138"/>
        <v>250759.18799999999</v>
      </c>
      <c r="BG189" s="23">
        <v>1.48</v>
      </c>
      <c r="BH189" s="23">
        <v>1.4757467144563921</v>
      </c>
      <c r="BI189" s="23">
        <f t="shared" si="139"/>
        <v>0.56999999999999995</v>
      </c>
      <c r="BJ189" s="23">
        <v>2.33</v>
      </c>
      <c r="BK189" s="23">
        <f t="shared" si="140"/>
        <v>0.21630769230769231</v>
      </c>
      <c r="BL189" s="23">
        <f t="shared" si="141"/>
        <v>0.23928112965340181</v>
      </c>
      <c r="BM189" s="5">
        <v>1.1000000000000001</v>
      </c>
      <c r="BN189" s="5">
        <f t="shared" si="142"/>
        <v>0.56999999999999995</v>
      </c>
      <c r="BO189" s="50"/>
      <c r="BP189" s="48">
        <f t="shared" si="105"/>
        <v>16322.25</v>
      </c>
      <c r="BQ189" s="51">
        <f t="shared" si="106"/>
        <v>5</v>
      </c>
      <c r="BR189" s="47">
        <f t="shared" si="143"/>
        <v>5223.12</v>
      </c>
      <c r="BS189" s="46">
        <f t="shared" si="107"/>
        <v>17.5</v>
      </c>
      <c r="BT189" s="46">
        <f t="shared" si="144"/>
        <v>13057.800000000001</v>
      </c>
      <c r="BU189" s="46">
        <f t="shared" si="108"/>
        <v>356.67195747750009</v>
      </c>
      <c r="BV189" s="46">
        <f t="shared" si="109"/>
        <v>223.93981479288462</v>
      </c>
      <c r="BW189" s="46">
        <f t="shared" si="110"/>
        <v>282.85907183318358</v>
      </c>
      <c r="BX189" s="46">
        <f t="shared" si="111"/>
        <v>348.58144497749998</v>
      </c>
      <c r="BY189" s="46">
        <f t="shared" si="112"/>
        <v>356.67195747750009</v>
      </c>
      <c r="BZ189" s="46">
        <f t="shared" si="145"/>
        <v>411028.76379707112</v>
      </c>
      <c r="CA189" s="46">
        <f t="shared" si="145"/>
        <v>258068.24256732027</v>
      </c>
      <c r="CB189" s="46">
        <f t="shared" si="145"/>
        <v>325966.79438056081</v>
      </c>
      <c r="CC189" s="46">
        <f t="shared" si="145"/>
        <v>401705.257192071</v>
      </c>
      <c r="CD189" s="46">
        <f t="shared" si="145"/>
        <v>411028.76379707112</v>
      </c>
    </row>
    <row r="190" spans="1:82" s="54" customFormat="1" x14ac:dyDescent="0.35">
      <c r="A190" s="39">
        <v>187</v>
      </c>
      <c r="B190" s="40" t="s">
        <v>82</v>
      </c>
      <c r="C190" s="40" t="s">
        <v>278</v>
      </c>
      <c r="D190" s="41">
        <v>181.5</v>
      </c>
      <c r="E190" s="41">
        <f t="shared" si="113"/>
        <v>1597.2000000000003</v>
      </c>
      <c r="F190" s="41">
        <v>56.6</v>
      </c>
      <c r="G190" s="42" t="s">
        <v>84</v>
      </c>
      <c r="H190" s="43">
        <v>11</v>
      </c>
      <c r="I190" s="44">
        <v>35.25</v>
      </c>
      <c r="J190" s="41">
        <f t="shared" si="114"/>
        <v>1616.0500000000002</v>
      </c>
      <c r="K190" s="42" t="s">
        <v>85</v>
      </c>
      <c r="L190" s="44">
        <v>379.1</v>
      </c>
      <c r="M190" s="44">
        <v>329.8</v>
      </c>
      <c r="N190" s="41">
        <v>181.5</v>
      </c>
      <c r="O190" s="45" t="s">
        <v>98</v>
      </c>
      <c r="P190" s="45" t="s">
        <v>85</v>
      </c>
      <c r="Q190" s="45" t="s">
        <v>94</v>
      </c>
      <c r="R190" s="45" t="s">
        <v>88</v>
      </c>
      <c r="S190" s="46">
        <f t="shared" si="115"/>
        <v>181198.98247500006</v>
      </c>
      <c r="T190" s="46">
        <f t="shared" si="98"/>
        <v>113.44789786814427</v>
      </c>
      <c r="U190" s="47">
        <f t="shared" si="116"/>
        <v>94710.808396647713</v>
      </c>
      <c r="V190" s="47">
        <f t="shared" si="99"/>
        <v>86488.174078352342</v>
      </c>
      <c r="W190" s="47">
        <f t="shared" si="117"/>
        <v>161441.04842736589</v>
      </c>
      <c r="X190" s="47">
        <f t="shared" si="100"/>
        <v>19757.93404763416</v>
      </c>
      <c r="Y190" s="48">
        <f t="shared" si="118"/>
        <v>177545.17583250001</v>
      </c>
      <c r="Z190" s="47">
        <f t="shared" si="101"/>
        <v>3653.8066425000434</v>
      </c>
      <c r="AA190" s="48">
        <f t="shared" si="119"/>
        <v>181198.98247500006</v>
      </c>
      <c r="AB190" s="47">
        <f t="shared" si="102"/>
        <v>0</v>
      </c>
      <c r="AC190" s="47">
        <f t="shared" si="120"/>
        <v>109899.91476848655</v>
      </c>
      <c r="AD190" s="47">
        <f t="shared" si="121"/>
        <v>71299.06770651351</v>
      </c>
      <c r="AE190" s="47">
        <f t="shared" si="122"/>
        <v>44.640037381989416</v>
      </c>
      <c r="AF190" s="49">
        <f t="shared" si="123"/>
        <v>0.60651507678112593</v>
      </c>
      <c r="AG190" s="47">
        <f>IF(ISBLANK($D190),"",S190*_xlfn.XLOOKUP(Q190,DATA!$B$24:$B$25,DATA!$C$24:$C$25,"error",0,1)/1000)</f>
        <v>72.167930740143021</v>
      </c>
      <c r="AH190" s="47">
        <f>IF(ISBLANK($D190),"",V190*_xlfn.XLOOKUP(Q190,DATA!$B$24:$B$25,DATA!$C$24:$C$25,"error",0,1)/1000)</f>
        <v>34.446509971926169</v>
      </c>
      <c r="AI190" s="47">
        <f>IF(ISBLANK($D190),"",X190*_xlfn.XLOOKUP(Q190,DATA!$B$24:$B$25,DATA!$C$24:$C$25,"error",0,1)/1000)</f>
        <v>7.8691899724917338</v>
      </c>
      <c r="AJ190" s="47">
        <f>IF(ISBLANK($D190),"",Z190*_xlfn.XLOOKUP(Q190,DATA!$B$24:$B$25,DATA!$C$24:$C$25,"error",0,1)/1000)</f>
        <v>1.4552381095749174</v>
      </c>
      <c r="AK190" s="47">
        <f>IF(ISBLANK($D190),"",AB190*_xlfn.XLOOKUP(Q190,DATA!$B$24:$B$25,DATA!$C$24:$C$25,"error",0,1)/1000)</f>
        <v>0</v>
      </c>
      <c r="AL190" s="47">
        <f t="shared" si="103"/>
        <v>43.770938053992815</v>
      </c>
      <c r="AM190" s="47">
        <f t="shared" si="104"/>
        <v>28.396992686150206</v>
      </c>
      <c r="AN190" s="47">
        <f t="shared" si="124"/>
        <v>2.4605038504734389</v>
      </c>
      <c r="AO190" s="47">
        <f t="shared" si="125"/>
        <v>1.1744242844717052</v>
      </c>
      <c r="AP190" s="47">
        <f t="shared" si="126"/>
        <v>0.26829329909902466</v>
      </c>
      <c r="AQ190" s="47">
        <f t="shared" si="127"/>
        <v>4.961509821942383E-2</v>
      </c>
      <c r="AR190" s="47">
        <f t="shared" si="128"/>
        <v>0</v>
      </c>
      <c r="AS190" s="47">
        <f t="shared" si="129"/>
        <v>1.4923326817901537</v>
      </c>
      <c r="AT190" s="47">
        <f t="shared" si="130"/>
        <v>0.96817116868328523</v>
      </c>
      <c r="AU190" s="47">
        <f t="shared" si="131"/>
        <v>0.1338180371146801</v>
      </c>
      <c r="AV190" s="47">
        <f t="shared" si="132"/>
        <v>6.3872752102207206E-2</v>
      </c>
      <c r="AW190" s="47">
        <f t="shared" si="133"/>
        <v>1.4591516550378512E-2</v>
      </c>
      <c r="AX190" s="47">
        <f t="shared" si="134"/>
        <v>2.6983884027240333E-3</v>
      </c>
      <c r="AY190" s="47">
        <f t="shared" si="135"/>
        <v>0</v>
      </c>
      <c r="AZ190" s="47">
        <f t="shared" si="136"/>
        <v>8.1162657055309756E-2</v>
      </c>
      <c r="BA190" s="47">
        <f t="shared" si="137"/>
        <v>5.2655380059370344E-2</v>
      </c>
      <c r="BB190" s="23">
        <f>IF(V190&gt;0,J190*DATA!$C$4,0)</f>
        <v>105043.25000000001</v>
      </c>
      <c r="BC190" s="23">
        <f>IF(X190&gt;0,N190*_xlfn.XLOOKUP(Budapest!O190,DATA!$B$5:$B$6,DATA!$C$5:$C$6,"error",0,1),0)</f>
        <v>15427.5</v>
      </c>
      <c r="BD190" s="23">
        <f>IF(Z190&gt;0,(L190-M190)*DATA!$C$7,"0,00 ")</f>
        <v>7395.0000000000018</v>
      </c>
      <c r="BE190" s="23">
        <f>IF(G190="basement",D190*DATA!$C$8,IF(G190="ground",0,"error"))</f>
        <v>0</v>
      </c>
      <c r="BF190" s="23">
        <f t="shared" si="138"/>
        <v>127865.75000000001</v>
      </c>
      <c r="BG190" s="23">
        <v>1.48</v>
      </c>
      <c r="BH190" s="23">
        <v>1.3275784753363231</v>
      </c>
      <c r="BI190" s="23">
        <f t="shared" si="139"/>
        <v>0.56999999999999995</v>
      </c>
      <c r="BJ190" s="23">
        <v>2.78</v>
      </c>
      <c r="BK190" s="23">
        <f t="shared" si="140"/>
        <v>0.21630769230769231</v>
      </c>
      <c r="BL190" s="23">
        <f t="shared" si="141"/>
        <v>0.20957871396895789</v>
      </c>
      <c r="BM190" s="5">
        <v>1.1000000000000001</v>
      </c>
      <c r="BN190" s="5">
        <f t="shared" si="142"/>
        <v>0.56999999999999995</v>
      </c>
      <c r="BO190" s="50"/>
      <c r="BP190" s="48">
        <f t="shared" si="105"/>
        <v>6397.875</v>
      </c>
      <c r="BQ190" s="51">
        <f t="shared" si="106"/>
        <v>11</v>
      </c>
      <c r="BR190" s="47">
        <f t="shared" si="143"/>
        <v>2047.32</v>
      </c>
      <c r="BS190" s="46">
        <f t="shared" si="107"/>
        <v>35.25</v>
      </c>
      <c r="BT190" s="46">
        <f t="shared" si="144"/>
        <v>5118.3</v>
      </c>
      <c r="BU190" s="46">
        <f t="shared" si="108"/>
        <v>157.23618750000003</v>
      </c>
      <c r="BV190" s="46">
        <f t="shared" si="109"/>
        <v>82.185706696153858</v>
      </c>
      <c r="BW190" s="46">
        <f t="shared" si="110"/>
        <v>140.09115621951221</v>
      </c>
      <c r="BX190" s="46">
        <f t="shared" si="111"/>
        <v>154.06558125000001</v>
      </c>
      <c r="BY190" s="46">
        <f t="shared" si="112"/>
        <v>157.23618750000003</v>
      </c>
      <c r="BZ190" s="46">
        <f t="shared" si="145"/>
        <v>181198.98247500006</v>
      </c>
      <c r="CA190" s="46">
        <f t="shared" si="145"/>
        <v>94710.808396647713</v>
      </c>
      <c r="CB190" s="46">
        <f t="shared" si="145"/>
        <v>161441.04842736589</v>
      </c>
      <c r="CC190" s="46">
        <f t="shared" si="145"/>
        <v>177545.17583250001</v>
      </c>
      <c r="CD190" s="46">
        <f t="shared" si="145"/>
        <v>181198.98247500006</v>
      </c>
    </row>
    <row r="191" spans="1:82" s="54" customFormat="1" x14ac:dyDescent="0.35">
      <c r="A191" s="39">
        <v>188</v>
      </c>
      <c r="B191" s="40" t="s">
        <v>82</v>
      </c>
      <c r="C191" s="40" t="s">
        <v>279</v>
      </c>
      <c r="D191" s="41">
        <v>279.5</v>
      </c>
      <c r="E191" s="41">
        <f t="shared" si="113"/>
        <v>2683.2000000000003</v>
      </c>
      <c r="F191" s="41">
        <v>71.599999999999994</v>
      </c>
      <c r="G191" s="42" t="s">
        <v>84</v>
      </c>
      <c r="H191" s="43">
        <v>12</v>
      </c>
      <c r="I191" s="44">
        <v>37.5</v>
      </c>
      <c r="J191" s="41">
        <f t="shared" si="114"/>
        <v>2201.6999999999998</v>
      </c>
      <c r="K191" s="42" t="s">
        <v>85</v>
      </c>
      <c r="L191" s="44">
        <v>483.3</v>
      </c>
      <c r="M191" s="44">
        <v>434.9</v>
      </c>
      <c r="N191" s="41">
        <v>279.5</v>
      </c>
      <c r="O191" s="45" t="s">
        <v>98</v>
      </c>
      <c r="P191" s="45" t="s">
        <v>85</v>
      </c>
      <c r="Q191" s="45" t="s">
        <v>94</v>
      </c>
      <c r="R191" s="45" t="s">
        <v>88</v>
      </c>
      <c r="S191" s="46">
        <f t="shared" si="115"/>
        <v>257780.62191630004</v>
      </c>
      <c r="T191" s="46">
        <f t="shared" si="98"/>
        <v>96.072086283653846</v>
      </c>
      <c r="U191" s="47">
        <f t="shared" si="116"/>
        <v>139949.4824909677</v>
      </c>
      <c r="V191" s="47">
        <f t="shared" si="99"/>
        <v>117831.13942533234</v>
      </c>
      <c r="W191" s="47">
        <f t="shared" si="117"/>
        <v>227354.49207435103</v>
      </c>
      <c r="X191" s="47">
        <f t="shared" si="100"/>
        <v>30426.129841949005</v>
      </c>
      <c r="Y191" s="48">
        <f t="shared" si="118"/>
        <v>254193.51762629999</v>
      </c>
      <c r="Z191" s="47">
        <f t="shared" si="101"/>
        <v>3587.1042900000466</v>
      </c>
      <c r="AA191" s="48">
        <f t="shared" si="119"/>
        <v>257780.62191630004</v>
      </c>
      <c r="AB191" s="47">
        <f t="shared" si="102"/>
        <v>0</v>
      </c>
      <c r="AC191" s="47">
        <f t="shared" si="120"/>
        <v>151844.37355728139</v>
      </c>
      <c r="AD191" s="47">
        <f t="shared" si="121"/>
        <v>105936.24835901865</v>
      </c>
      <c r="AE191" s="47">
        <f t="shared" si="122"/>
        <v>39.481309018715947</v>
      </c>
      <c r="AF191" s="49">
        <f t="shared" si="123"/>
        <v>0.58904495003734003</v>
      </c>
      <c r="AG191" s="47">
        <f>IF(ISBLANK($D191),"",S191*_xlfn.XLOOKUP(Q191,DATA!$B$24:$B$25,DATA!$C$24:$C$25,"error",0,1)/1000)</f>
        <v>102.66886609682399</v>
      </c>
      <c r="AH191" s="47">
        <f>IF(ISBLANK($D191),"",V191*_xlfn.XLOOKUP(Q191,DATA!$B$24:$B$25,DATA!$C$24:$C$25,"error",0,1)/1000)</f>
        <v>46.92978621032136</v>
      </c>
      <c r="AI191" s="47">
        <f>IF(ISBLANK($D191),"",X191*_xlfn.XLOOKUP(Q191,DATA!$B$24:$B$25,DATA!$C$24:$C$25,"error",0,1)/1000)</f>
        <v>12.11811899345145</v>
      </c>
      <c r="AJ191" s="47">
        <f>IF(ISBLANK($D191),"",Z191*_xlfn.XLOOKUP(Q191,DATA!$B$24:$B$25,DATA!$C$24:$C$25,"error",0,1)/1000)</f>
        <v>1.4286718966212186</v>
      </c>
      <c r="AK191" s="47">
        <f>IF(ISBLANK($D191),"",AB191*_xlfn.XLOOKUP(Q191,DATA!$B$24:$B$25,DATA!$C$24:$C$25,"error",0,1)/1000)</f>
        <v>0</v>
      </c>
      <c r="AL191" s="47">
        <f t="shared" si="103"/>
        <v>60.476577100394032</v>
      </c>
      <c r="AM191" s="47">
        <f t="shared" si="104"/>
        <v>42.192288996429959</v>
      </c>
      <c r="AN191" s="47">
        <f t="shared" si="124"/>
        <v>3.5004071443392566</v>
      </c>
      <c r="AO191" s="47">
        <f t="shared" si="125"/>
        <v>1.600030906915846</v>
      </c>
      <c r="AP191" s="47">
        <f t="shared" si="126"/>
        <v>0.41315689861254729</v>
      </c>
      <c r="AQ191" s="47">
        <f t="shared" si="127"/>
        <v>4.8709345919272132E-2</v>
      </c>
      <c r="AR191" s="47">
        <f t="shared" si="128"/>
        <v>0</v>
      </c>
      <c r="AS191" s="47">
        <f t="shared" si="129"/>
        <v>2.0618971514476656</v>
      </c>
      <c r="AT191" s="47">
        <f t="shared" si="130"/>
        <v>1.438509992891591</v>
      </c>
      <c r="AU191" s="47">
        <f t="shared" si="131"/>
        <v>0.19037467186550075</v>
      </c>
      <c r="AV191" s="47">
        <f t="shared" si="132"/>
        <v>8.7019979767599745E-2</v>
      </c>
      <c r="AW191" s="47">
        <f t="shared" si="133"/>
        <v>2.2470131547277093E-2</v>
      </c>
      <c r="AX191" s="47">
        <f t="shared" si="134"/>
        <v>2.6491277625120351E-3</v>
      </c>
      <c r="AY191" s="47">
        <f t="shared" si="135"/>
        <v>0</v>
      </c>
      <c r="AZ191" s="47">
        <f t="shared" si="136"/>
        <v>0.11213923907738887</v>
      </c>
      <c r="BA191" s="47">
        <f t="shared" si="137"/>
        <v>7.8235432788111875E-2</v>
      </c>
      <c r="BB191" s="23">
        <f>IF(V191&gt;0,J191*DATA!$C$4,0)</f>
        <v>143110.5</v>
      </c>
      <c r="BC191" s="23">
        <f>IF(X191&gt;0,N191*_xlfn.XLOOKUP(Budapest!O191,DATA!$B$5:$B$6,DATA!$C$5:$C$6,"error",0,1),0)</f>
        <v>23757.5</v>
      </c>
      <c r="BD191" s="23">
        <f>IF(Z191&gt;0,(L191-M191)*DATA!$C$7,"0,00 ")</f>
        <v>7260.0000000000055</v>
      </c>
      <c r="BE191" s="23">
        <f>IF(G191="basement",D191*DATA!$C$8,IF(G191="ground",0,"error"))</f>
        <v>0</v>
      </c>
      <c r="BF191" s="23">
        <f t="shared" si="138"/>
        <v>174128</v>
      </c>
      <c r="BG191" s="23">
        <v>1.48</v>
      </c>
      <c r="BH191" s="23">
        <v>1.2752534657562593</v>
      </c>
      <c r="BI191" s="23">
        <f t="shared" si="139"/>
        <v>0.56999999999999995</v>
      </c>
      <c r="BJ191" s="23">
        <v>2.78</v>
      </c>
      <c r="BK191" s="23">
        <f t="shared" si="140"/>
        <v>0.21630769230769231</v>
      </c>
      <c r="BL191" s="23">
        <f t="shared" si="141"/>
        <v>0.20957871396895789</v>
      </c>
      <c r="BM191" s="5">
        <v>1.1000000000000001</v>
      </c>
      <c r="BN191" s="5">
        <f t="shared" si="142"/>
        <v>0.56999999999999995</v>
      </c>
      <c r="BO191" s="50"/>
      <c r="BP191" s="48">
        <f t="shared" si="105"/>
        <v>10481.25</v>
      </c>
      <c r="BQ191" s="51">
        <f t="shared" si="106"/>
        <v>12</v>
      </c>
      <c r="BR191" s="47">
        <f t="shared" si="143"/>
        <v>3354</v>
      </c>
      <c r="BS191" s="46">
        <f t="shared" si="107"/>
        <v>37.5</v>
      </c>
      <c r="BT191" s="46">
        <f t="shared" si="144"/>
        <v>8385</v>
      </c>
      <c r="BU191" s="46">
        <f t="shared" si="108"/>
        <v>223.69023075000001</v>
      </c>
      <c r="BV191" s="46">
        <f t="shared" si="109"/>
        <v>121.44175849615385</v>
      </c>
      <c r="BW191" s="46">
        <f t="shared" si="110"/>
        <v>197.2878272078714</v>
      </c>
      <c r="BX191" s="46">
        <f t="shared" si="111"/>
        <v>220.57750574999997</v>
      </c>
      <c r="BY191" s="46">
        <f t="shared" si="112"/>
        <v>223.69023075000001</v>
      </c>
      <c r="BZ191" s="46">
        <f t="shared" si="145"/>
        <v>257780.62191630004</v>
      </c>
      <c r="CA191" s="46">
        <f t="shared" si="145"/>
        <v>139949.4824909677</v>
      </c>
      <c r="CB191" s="46">
        <f t="shared" si="145"/>
        <v>227354.49207435103</v>
      </c>
      <c r="CC191" s="46">
        <f t="shared" si="145"/>
        <v>254193.51762629999</v>
      </c>
      <c r="CD191" s="46">
        <f t="shared" si="145"/>
        <v>257780.62191630004</v>
      </c>
    </row>
    <row r="192" spans="1:82" s="54" customFormat="1" x14ac:dyDescent="0.35">
      <c r="A192" s="39">
        <v>189</v>
      </c>
      <c r="B192" s="40" t="s">
        <v>82</v>
      </c>
      <c r="C192" s="40" t="s">
        <v>280</v>
      </c>
      <c r="D192" s="41">
        <v>1023.8</v>
      </c>
      <c r="E192" s="41">
        <f t="shared" si="113"/>
        <v>9828.48</v>
      </c>
      <c r="F192" s="41">
        <v>140.80000000000001</v>
      </c>
      <c r="G192" s="42" t="s">
        <v>90</v>
      </c>
      <c r="H192" s="43">
        <v>12</v>
      </c>
      <c r="I192" s="44">
        <v>37.5</v>
      </c>
      <c r="J192" s="41">
        <f t="shared" si="114"/>
        <v>4171.2</v>
      </c>
      <c r="K192" s="42" t="s">
        <v>85</v>
      </c>
      <c r="L192" s="44">
        <v>1108.8</v>
      </c>
      <c r="M192" s="44">
        <v>997.9</v>
      </c>
      <c r="N192" s="41">
        <v>1054.5139999999999</v>
      </c>
      <c r="O192" s="45" t="s">
        <v>86</v>
      </c>
      <c r="P192" s="45" t="s">
        <v>85</v>
      </c>
      <c r="Q192" s="45" t="s">
        <v>94</v>
      </c>
      <c r="R192" s="45" t="s">
        <v>88</v>
      </c>
      <c r="S192" s="46">
        <f t="shared" si="115"/>
        <v>653876.79285923415</v>
      </c>
      <c r="T192" s="46">
        <f t="shared" si="98"/>
        <v>66.528780936547079</v>
      </c>
      <c r="U192" s="47">
        <f t="shared" si="116"/>
        <v>430641.45254450175</v>
      </c>
      <c r="V192" s="47">
        <f t="shared" si="99"/>
        <v>223235.3403147324</v>
      </c>
      <c r="W192" s="47">
        <f t="shared" si="117"/>
        <v>560506.52987153886</v>
      </c>
      <c r="X192" s="47">
        <f t="shared" si="100"/>
        <v>93370.262987695285</v>
      </c>
      <c r="Y192" s="48">
        <f t="shared" si="118"/>
        <v>645657.58075673413</v>
      </c>
      <c r="Z192" s="47">
        <f t="shared" si="101"/>
        <v>8219.2121025000233</v>
      </c>
      <c r="AA192" s="48">
        <f t="shared" si="119"/>
        <v>644425.99290179927</v>
      </c>
      <c r="AB192" s="47">
        <f t="shared" si="102"/>
        <v>9450.7999574348796</v>
      </c>
      <c r="AC192" s="47">
        <f t="shared" si="120"/>
        <v>334275.61536236259</v>
      </c>
      <c r="AD192" s="47">
        <f t="shared" si="121"/>
        <v>319601.17749687156</v>
      </c>
      <c r="AE192" s="47">
        <f t="shared" si="122"/>
        <v>32.517864155685473</v>
      </c>
      <c r="AF192" s="49">
        <f t="shared" si="123"/>
        <v>0.51122110313880653</v>
      </c>
      <c r="AG192" s="47">
        <f>IF(ISBLANK($D192),"",S192*_xlfn.XLOOKUP(Q192,DATA!$B$24:$B$25,DATA!$C$24:$C$25,"error",0,1)/1000)</f>
        <v>260.42604905997581</v>
      </c>
      <c r="AH192" s="47">
        <f>IF(ISBLANK($D192),"",V192*_xlfn.XLOOKUP(Q192,DATA!$B$24:$B$25,DATA!$C$24:$C$25,"error",0,1)/1000)</f>
        <v>88.910171340551614</v>
      </c>
      <c r="AI192" s="47">
        <f>IF(ISBLANK($D192),"",X192*_xlfn.XLOOKUP(Q192,DATA!$B$24:$B$25,DATA!$C$24:$C$25,"error",0,1)/1000)</f>
        <v>37.187508342739285</v>
      </c>
      <c r="AJ192" s="47">
        <f>IF(ISBLANK($D192),"",Z192*_xlfn.XLOOKUP(Q192,DATA!$B$24:$B$25,DATA!$C$24:$C$25,"error",0,1)/1000)</f>
        <v>3.2735477961837094</v>
      </c>
      <c r="AK192" s="47">
        <f>IF(ISBLANK($D192),"",AB192*_xlfn.XLOOKUP(Q192,DATA!$B$24:$B$25,DATA!$C$24:$C$25,"error",0,1)/1000)</f>
        <v>3.7640646070471639</v>
      </c>
      <c r="AL192" s="47">
        <f t="shared" si="103"/>
        <v>133.13529208652179</v>
      </c>
      <c r="AM192" s="47">
        <f t="shared" si="104"/>
        <v>127.29075697345402</v>
      </c>
      <c r="AN192" s="47">
        <f t="shared" si="124"/>
        <v>8.8790033177329981</v>
      </c>
      <c r="AO192" s="47">
        <f t="shared" si="125"/>
        <v>3.0313162187979192</v>
      </c>
      <c r="AP192" s="47">
        <f t="shared" si="126"/>
        <v>1.2678762786796482</v>
      </c>
      <c r="AQ192" s="47">
        <f t="shared" si="127"/>
        <v>0.11160881120758728</v>
      </c>
      <c r="AR192" s="47">
        <f t="shared" si="128"/>
        <v>0.12833256217943187</v>
      </c>
      <c r="AS192" s="47">
        <f t="shared" si="129"/>
        <v>4.5391338708645863</v>
      </c>
      <c r="AT192" s="47">
        <f t="shared" si="130"/>
        <v>4.3398694468684118</v>
      </c>
      <c r="AU192" s="47">
        <f t="shared" si="131"/>
        <v>0.48289735262358546</v>
      </c>
      <c r="AV192" s="47">
        <f t="shared" si="132"/>
        <v>0.16486248789872016</v>
      </c>
      <c r="AW192" s="47">
        <f t="shared" si="133"/>
        <v>6.895527307731282E-2</v>
      </c>
      <c r="AX192" s="47">
        <f t="shared" si="134"/>
        <v>6.0700055550120197E-3</v>
      </c>
      <c r="AY192" s="47">
        <f t="shared" si="135"/>
        <v>6.9795507799936245E-3</v>
      </c>
      <c r="AZ192" s="47">
        <f t="shared" si="136"/>
        <v>0.24686731731103861</v>
      </c>
      <c r="BA192" s="47">
        <f t="shared" si="137"/>
        <v>0.23603003531254685</v>
      </c>
      <c r="BB192" s="23">
        <f>IF(V192&gt;0,J192*DATA!$C$4,0)</f>
        <v>271128</v>
      </c>
      <c r="BC192" s="23">
        <f>IF(X192&gt;0,N192*_xlfn.XLOOKUP(Budapest!O192,DATA!$B$5:$B$6,DATA!$C$5:$C$6,"error",0,1),0)</f>
        <v>50616.671999999991</v>
      </c>
      <c r="BD192" s="23">
        <f>IF(Z192&gt;0,(L192-M192)*DATA!$C$7,"0,00 ")</f>
        <v>16634.999999999996</v>
      </c>
      <c r="BE192" s="23">
        <f>IF(G192="basement",D192*DATA!$C$8,IF(G192="ground",0,"error"))</f>
        <v>40952</v>
      </c>
      <c r="BF192" s="23">
        <f t="shared" si="138"/>
        <v>379331.67200000002</v>
      </c>
      <c r="BG192" s="23">
        <v>1.48</v>
      </c>
      <c r="BH192" s="23">
        <v>1.2750315656565658</v>
      </c>
      <c r="BI192" s="23">
        <f t="shared" si="139"/>
        <v>0.85</v>
      </c>
      <c r="BJ192" s="23">
        <v>2.33</v>
      </c>
      <c r="BK192" s="23">
        <f t="shared" si="140"/>
        <v>0.21630769230769231</v>
      </c>
      <c r="BL192" s="23">
        <f t="shared" si="141"/>
        <v>0.23928112965340181</v>
      </c>
      <c r="BM192" s="5">
        <v>1.1000000000000001</v>
      </c>
      <c r="BN192" s="5">
        <f t="shared" si="142"/>
        <v>0.40124223602484466</v>
      </c>
      <c r="BO192" s="50"/>
      <c r="BP192" s="48">
        <f t="shared" si="105"/>
        <v>38392.5</v>
      </c>
      <c r="BQ192" s="51">
        <f t="shared" si="106"/>
        <v>12</v>
      </c>
      <c r="BR192" s="47">
        <f t="shared" si="143"/>
        <v>12285.6</v>
      </c>
      <c r="BS192" s="46">
        <f t="shared" si="107"/>
        <v>37.5</v>
      </c>
      <c r="BT192" s="46">
        <f t="shared" si="144"/>
        <v>30714</v>
      </c>
      <c r="BU192" s="46">
        <f t="shared" si="108"/>
        <v>567.40436728500003</v>
      </c>
      <c r="BV192" s="46">
        <f t="shared" si="109"/>
        <v>373.69095153115387</v>
      </c>
      <c r="BW192" s="46">
        <f t="shared" si="110"/>
        <v>486.38192456745821</v>
      </c>
      <c r="BX192" s="46">
        <f t="shared" si="111"/>
        <v>560.27211103500008</v>
      </c>
      <c r="BY192" s="46">
        <f t="shared" si="112"/>
        <v>559.20339543717387</v>
      </c>
      <c r="BZ192" s="46">
        <f t="shared" si="145"/>
        <v>653876.79285923415</v>
      </c>
      <c r="CA192" s="46">
        <f t="shared" si="145"/>
        <v>430641.45254450175</v>
      </c>
      <c r="CB192" s="46">
        <f t="shared" si="145"/>
        <v>560506.52987153886</v>
      </c>
      <c r="CC192" s="46">
        <f t="shared" si="145"/>
        <v>645657.58075673413</v>
      </c>
      <c r="CD192" s="46">
        <f t="shared" si="145"/>
        <v>644425.99290179927</v>
      </c>
    </row>
    <row r="193" spans="1:82" s="54" customFormat="1" x14ac:dyDescent="0.35">
      <c r="A193" s="39">
        <v>190</v>
      </c>
      <c r="B193" s="40" t="s">
        <v>82</v>
      </c>
      <c r="C193" s="40" t="s">
        <v>281</v>
      </c>
      <c r="D193" s="41">
        <v>479.6</v>
      </c>
      <c r="E193" s="41">
        <f t="shared" si="113"/>
        <v>4604.1600000000008</v>
      </c>
      <c r="F193" s="41">
        <v>87.6</v>
      </c>
      <c r="G193" s="42" t="s">
        <v>90</v>
      </c>
      <c r="H193" s="43">
        <v>12</v>
      </c>
      <c r="I193" s="44">
        <v>37.5</v>
      </c>
      <c r="J193" s="41">
        <f t="shared" si="114"/>
        <v>2562.3000000000002</v>
      </c>
      <c r="K193" s="42" t="s">
        <v>85</v>
      </c>
      <c r="L193" s="44">
        <v>722.7</v>
      </c>
      <c r="M193" s="44">
        <v>650.4</v>
      </c>
      <c r="N193" s="41">
        <v>493.98800000000006</v>
      </c>
      <c r="O193" s="45" t="s">
        <v>86</v>
      </c>
      <c r="P193" s="45" t="s">
        <v>85</v>
      </c>
      <c r="Q193" s="45" t="s">
        <v>94</v>
      </c>
      <c r="R193" s="45" t="s">
        <v>88</v>
      </c>
      <c r="S193" s="46">
        <f t="shared" si="115"/>
        <v>355414.82627212803</v>
      </c>
      <c r="T193" s="46">
        <f t="shared" si="98"/>
        <v>77.194282186572138</v>
      </c>
      <c r="U193" s="47">
        <f t="shared" si="116"/>
        <v>218285.00452096807</v>
      </c>
      <c r="V193" s="47">
        <f t="shared" si="99"/>
        <v>137129.82175115997</v>
      </c>
      <c r="W193" s="47">
        <f t="shared" si="117"/>
        <v>311675.44540780049</v>
      </c>
      <c r="X193" s="47">
        <f t="shared" si="100"/>
        <v>43739.380864327541</v>
      </c>
      <c r="Y193" s="48">
        <f t="shared" si="118"/>
        <v>350056.4039546281</v>
      </c>
      <c r="Z193" s="47">
        <f t="shared" si="101"/>
        <v>5358.4223174999352</v>
      </c>
      <c r="AA193" s="48">
        <f t="shared" si="119"/>
        <v>350987.59081638895</v>
      </c>
      <c r="AB193" s="47">
        <f t="shared" si="102"/>
        <v>4427.235455739079</v>
      </c>
      <c r="AC193" s="47">
        <f t="shared" si="120"/>
        <v>190654.86038872652</v>
      </c>
      <c r="AD193" s="47">
        <f t="shared" si="121"/>
        <v>164759.96588340151</v>
      </c>
      <c r="AE193" s="47">
        <f t="shared" si="122"/>
        <v>35.785021781041813</v>
      </c>
      <c r="AF193" s="49">
        <f t="shared" si="123"/>
        <v>0.53642911408189009</v>
      </c>
      <c r="AG193" s="47">
        <f>IF(ISBLANK($D193),"",S193*_xlfn.XLOOKUP(Q193,DATA!$B$24:$B$25,DATA!$C$24:$C$25,"error",0,1)/1000)</f>
        <v>141.55461700766315</v>
      </c>
      <c r="AH193" s="47">
        <f>IF(ISBLANK($D193),"",V193*_xlfn.XLOOKUP(Q193,DATA!$B$24:$B$25,DATA!$C$24:$C$25,"error",0,1)/1000)</f>
        <v>54.616065407051998</v>
      </c>
      <c r="AI193" s="47">
        <f>IF(ISBLANK($D193),"",X193*_xlfn.XLOOKUP(Q193,DATA!$B$24:$B$25,DATA!$C$24:$C$25,"error",0,1)/1000)</f>
        <v>17.420520610644374</v>
      </c>
      <c r="AJ193" s="47">
        <f>IF(ISBLANK($D193),"",Z193*_xlfn.XLOOKUP(Q193,DATA!$B$24:$B$25,DATA!$C$24:$C$25,"error",0,1)/1000)</f>
        <v>2.1341524406138741</v>
      </c>
      <c r="AK193" s="47">
        <f>IF(ISBLANK($D193),"",AB193*_xlfn.XLOOKUP(Q193,DATA!$B$24:$B$25,DATA!$C$24:$C$25,"error",0,1)/1000)</f>
        <v>1.7632793373117603</v>
      </c>
      <c r="AL193" s="47">
        <f t="shared" si="103"/>
        <v>75.934017795622012</v>
      </c>
      <c r="AM193" s="47">
        <f t="shared" si="104"/>
        <v>65.620599212041142</v>
      </c>
      <c r="AN193" s="47">
        <f t="shared" si="124"/>
        <v>4.8261835503329813</v>
      </c>
      <c r="AO193" s="47">
        <f t="shared" si="125"/>
        <v>1.8620880196168734</v>
      </c>
      <c r="AP193" s="47">
        <f t="shared" si="126"/>
        <v>0.59393774492553009</v>
      </c>
      <c r="AQ193" s="47">
        <f t="shared" si="127"/>
        <v>7.2762101445522448E-2</v>
      </c>
      <c r="AR193" s="47">
        <f t="shared" si="128"/>
        <v>6.0117500313786085E-2</v>
      </c>
      <c r="AS193" s="47">
        <f t="shared" si="129"/>
        <v>2.5889053663017121</v>
      </c>
      <c r="AT193" s="47">
        <f t="shared" si="130"/>
        <v>2.2372781840312692</v>
      </c>
      <c r="AU193" s="47">
        <f t="shared" si="131"/>
        <v>0.26247892655662769</v>
      </c>
      <c r="AV193" s="47">
        <f t="shared" si="132"/>
        <v>0.10127233236068527</v>
      </c>
      <c r="AW193" s="47">
        <f t="shared" si="133"/>
        <v>3.230215761660396E-2</v>
      </c>
      <c r="AX193" s="47">
        <f t="shared" si="134"/>
        <v>3.9572714303639537E-3</v>
      </c>
      <c r="AY193" s="47">
        <f t="shared" si="135"/>
        <v>3.2695766302841072E-3</v>
      </c>
      <c r="AZ193" s="47">
        <f t="shared" si="136"/>
        <v>0.14080133803793729</v>
      </c>
      <c r="BA193" s="47">
        <f t="shared" si="137"/>
        <v>0.1216775885186904</v>
      </c>
      <c r="BB193" s="23">
        <f>IF(V193&gt;0,J193*DATA!$C$4,0)</f>
        <v>166549.5</v>
      </c>
      <c r="BC193" s="23">
        <f>IF(X193&gt;0,N193*_xlfn.XLOOKUP(Budapest!O193,DATA!$B$5:$B$6,DATA!$C$5:$C$6,"error",0,1),0)</f>
        <v>23711.424000000003</v>
      </c>
      <c r="BD193" s="23">
        <f>IF(Z193&gt;0,(L193-M193)*DATA!$C$7,"0,00 ")</f>
        <v>10845.000000000011</v>
      </c>
      <c r="BE193" s="23">
        <f>IF(G193="basement",D193*DATA!$C$8,IF(G193="ground",0,"error"))</f>
        <v>19184</v>
      </c>
      <c r="BF193" s="23">
        <f t="shared" si="138"/>
        <v>220289.924</v>
      </c>
      <c r="BG193" s="23">
        <v>1.48</v>
      </c>
      <c r="BH193" s="23">
        <v>1.2750726442507267</v>
      </c>
      <c r="BI193" s="23">
        <f t="shared" si="139"/>
        <v>0.85</v>
      </c>
      <c r="BJ193" s="23">
        <v>2.33</v>
      </c>
      <c r="BK193" s="23">
        <f t="shared" si="140"/>
        <v>0.21630769230769231</v>
      </c>
      <c r="BL193" s="23">
        <f t="shared" si="141"/>
        <v>0.23928112965340181</v>
      </c>
      <c r="BM193" s="5">
        <v>1.1000000000000001</v>
      </c>
      <c r="BN193" s="5">
        <f t="shared" si="142"/>
        <v>0.40124223602484466</v>
      </c>
      <c r="BO193" s="50"/>
      <c r="BP193" s="48">
        <f t="shared" si="105"/>
        <v>17985</v>
      </c>
      <c r="BQ193" s="51">
        <f t="shared" si="106"/>
        <v>12</v>
      </c>
      <c r="BR193" s="47">
        <f t="shared" si="143"/>
        <v>5755.2</v>
      </c>
      <c r="BS193" s="46">
        <f t="shared" si="107"/>
        <v>37.5</v>
      </c>
      <c r="BT193" s="46">
        <f t="shared" si="144"/>
        <v>14388</v>
      </c>
      <c r="BU193" s="46">
        <f t="shared" si="108"/>
        <v>308.41272672000002</v>
      </c>
      <c r="BV193" s="46">
        <f t="shared" si="109"/>
        <v>189.41774082000003</v>
      </c>
      <c r="BW193" s="46">
        <f t="shared" si="110"/>
        <v>270.45769299531452</v>
      </c>
      <c r="BX193" s="46">
        <f t="shared" si="111"/>
        <v>303.76293297000007</v>
      </c>
      <c r="BY193" s="46">
        <f t="shared" si="112"/>
        <v>304.57097432869568</v>
      </c>
      <c r="BZ193" s="46">
        <f t="shared" si="145"/>
        <v>355414.82627212803</v>
      </c>
      <c r="CA193" s="46">
        <f t="shared" si="145"/>
        <v>218285.00452096807</v>
      </c>
      <c r="CB193" s="46">
        <f t="shared" si="145"/>
        <v>311675.44540780049</v>
      </c>
      <c r="CC193" s="46">
        <f t="shared" si="145"/>
        <v>350056.4039546281</v>
      </c>
      <c r="CD193" s="46">
        <f t="shared" si="145"/>
        <v>350987.59081638895</v>
      </c>
    </row>
    <row r="194" spans="1:82" s="54" customFormat="1" x14ac:dyDescent="0.35">
      <c r="A194" s="39">
        <v>191</v>
      </c>
      <c r="B194" s="40" t="s">
        <v>82</v>
      </c>
      <c r="C194" s="40" t="s">
        <v>282</v>
      </c>
      <c r="D194" s="41">
        <v>391.8</v>
      </c>
      <c r="E194" s="41">
        <f t="shared" si="113"/>
        <v>1880.6400000000003</v>
      </c>
      <c r="F194" s="41">
        <v>83.4</v>
      </c>
      <c r="G194" s="42" t="s">
        <v>84</v>
      </c>
      <c r="H194" s="43">
        <v>6</v>
      </c>
      <c r="I194" s="44">
        <v>19.5</v>
      </c>
      <c r="J194" s="41">
        <f t="shared" si="114"/>
        <v>1235.4000000000001</v>
      </c>
      <c r="K194" s="42" t="s">
        <v>85</v>
      </c>
      <c r="L194" s="44">
        <v>390.9</v>
      </c>
      <c r="M194" s="44">
        <v>332.6</v>
      </c>
      <c r="N194" s="41">
        <v>403.55400000000003</v>
      </c>
      <c r="O194" s="45" t="s">
        <v>86</v>
      </c>
      <c r="P194" s="45" t="s">
        <v>85</v>
      </c>
      <c r="Q194" s="45" t="s">
        <v>87</v>
      </c>
      <c r="R194" s="45" t="s">
        <v>88</v>
      </c>
      <c r="S194" s="46">
        <f t="shared" si="115"/>
        <v>186289.51931171404</v>
      </c>
      <c r="T194" s="46">
        <f t="shared" si="98"/>
        <v>99.056448502485324</v>
      </c>
      <c r="U194" s="47">
        <f t="shared" si="116"/>
        <v>120173.06854818786</v>
      </c>
      <c r="V194" s="47">
        <f t="shared" si="99"/>
        <v>66116.450763526183</v>
      </c>
      <c r="W194" s="47">
        <f t="shared" si="117"/>
        <v>150557.47297592682</v>
      </c>
      <c r="X194" s="47">
        <f t="shared" si="100"/>
        <v>35732.046335787221</v>
      </c>
      <c r="Y194" s="48">
        <f t="shared" si="118"/>
        <v>181968.68914421403</v>
      </c>
      <c r="Z194" s="47">
        <f t="shared" si="101"/>
        <v>4320.8301675000112</v>
      </c>
      <c r="AA194" s="48">
        <f t="shared" si="119"/>
        <v>186289.51931171404</v>
      </c>
      <c r="AB194" s="47">
        <f t="shared" si="102"/>
        <v>0</v>
      </c>
      <c r="AC194" s="47">
        <f t="shared" si="120"/>
        <v>106169.32726681342</v>
      </c>
      <c r="AD194" s="47">
        <f t="shared" si="121"/>
        <v>80120.192044900628</v>
      </c>
      <c r="AE194" s="47">
        <f t="shared" si="122"/>
        <v>42.602620408425118</v>
      </c>
      <c r="AF194" s="49">
        <f t="shared" si="123"/>
        <v>0.5699157293393553</v>
      </c>
      <c r="AG194" s="47">
        <f>IF(ISBLANK($D194),"",S194*_xlfn.XLOOKUP(Q194,DATA!$B$24:$B$25,DATA!$C$24:$C$25,"error",0,1)/1000)</f>
        <v>37.434878905688933</v>
      </c>
      <c r="AH194" s="47">
        <f>IF(ISBLANK($D194),"",V194*_xlfn.XLOOKUP(Q194,DATA!$B$24:$B$25,DATA!$C$24:$C$25,"error",0,1)/1000)</f>
        <v>13.286100780930587</v>
      </c>
      <c r="AI194" s="47">
        <f>IF(ISBLANK($D194),"",X194*_xlfn.XLOOKUP(Q194,DATA!$B$24:$B$25,DATA!$C$24:$C$25,"error",0,1)/1000)</f>
        <v>7.1803547111764416</v>
      </c>
      <c r="AJ194" s="47">
        <f>IF(ISBLANK($D194),"",Z194*_xlfn.XLOOKUP(Q194,DATA!$B$24:$B$25,DATA!$C$24:$C$25,"error",0,1)/1000)</f>
        <v>0.86827082215912721</v>
      </c>
      <c r="AK194" s="47">
        <f>IF(ISBLANK($D194),"",AB194*_xlfn.XLOOKUP(Q194,DATA!$B$24:$B$25,DATA!$C$24:$C$25,"error",0,1)/1000)</f>
        <v>0</v>
      </c>
      <c r="AL194" s="47">
        <f t="shared" si="103"/>
        <v>21.334726314266156</v>
      </c>
      <c r="AM194" s="47">
        <f t="shared" si="104"/>
        <v>16.100152591422777</v>
      </c>
      <c r="AN194" s="47">
        <f t="shared" si="124"/>
        <v>2.5296283307361231</v>
      </c>
      <c r="AO194" s="47">
        <f t="shared" si="125"/>
        <v>0.89779633120036184</v>
      </c>
      <c r="AP194" s="47">
        <f t="shared" si="126"/>
        <v>0.48520602264767088</v>
      </c>
      <c r="AQ194" s="47">
        <f t="shared" si="127"/>
        <v>5.8672621220940815E-2</v>
      </c>
      <c r="AR194" s="47">
        <f t="shared" si="128"/>
        <v>0</v>
      </c>
      <c r="AS194" s="47">
        <f t="shared" si="129"/>
        <v>1.4416749750689735</v>
      </c>
      <c r="AT194" s="47">
        <f t="shared" si="130"/>
        <v>1.0879533556671497</v>
      </c>
      <c r="AU194" s="47">
        <f t="shared" si="131"/>
        <v>0.13757747129054818</v>
      </c>
      <c r="AV194" s="47">
        <f t="shared" si="132"/>
        <v>4.8827943409589306E-2</v>
      </c>
      <c r="AW194" s="47">
        <f t="shared" si="133"/>
        <v>2.6388626676783669E-2</v>
      </c>
      <c r="AX194" s="47">
        <f t="shared" si="134"/>
        <v>3.1909948048440095E-3</v>
      </c>
      <c r="AY194" s="47">
        <f t="shared" si="135"/>
        <v>0</v>
      </c>
      <c r="AZ194" s="47">
        <f t="shared" si="136"/>
        <v>7.8407564891216974E-2</v>
      </c>
      <c r="BA194" s="47">
        <f t="shared" si="137"/>
        <v>5.9169906399331201E-2</v>
      </c>
      <c r="BB194" s="23">
        <f>IF(V194&gt;0,J194*DATA!$C$4,0)</f>
        <v>80301</v>
      </c>
      <c r="BC194" s="23">
        <f>IF(X194&gt;0,N194*_xlfn.XLOOKUP(Budapest!O194,DATA!$B$5:$B$6,DATA!$C$5:$C$6,"error",0,1),0)</f>
        <v>19370.592000000001</v>
      </c>
      <c r="BD194" s="23">
        <f>IF(Z194&gt;0,(L194-M194)*DATA!$C$7,"0,00 ")</f>
        <v>8744.9999999999927</v>
      </c>
      <c r="BE194" s="23">
        <f>IF(G194="basement",D194*DATA!$C$8,IF(G194="ground",0,"error"))</f>
        <v>0</v>
      </c>
      <c r="BF194" s="23">
        <f t="shared" si="138"/>
        <v>108416.592</v>
      </c>
      <c r="BG194" s="23">
        <v>1.48</v>
      </c>
      <c r="BH194" s="23">
        <v>1.3610002558199028</v>
      </c>
      <c r="BI194" s="23">
        <f t="shared" si="139"/>
        <v>0.56999999999999995</v>
      </c>
      <c r="BJ194" s="23">
        <v>2.33</v>
      </c>
      <c r="BK194" s="23">
        <f t="shared" si="140"/>
        <v>0.21630769230769231</v>
      </c>
      <c r="BL194" s="23">
        <f t="shared" si="141"/>
        <v>0.23928112965340181</v>
      </c>
      <c r="BM194" s="5">
        <v>1.1000000000000001</v>
      </c>
      <c r="BN194" s="5">
        <f t="shared" si="142"/>
        <v>0.56999999999999995</v>
      </c>
      <c r="BO194" s="50"/>
      <c r="BP194" s="48">
        <f t="shared" si="105"/>
        <v>7640.1</v>
      </c>
      <c r="BQ194" s="51">
        <f t="shared" si="106"/>
        <v>6</v>
      </c>
      <c r="BR194" s="47">
        <f t="shared" si="143"/>
        <v>2444.8320000000003</v>
      </c>
      <c r="BS194" s="46">
        <f t="shared" si="107"/>
        <v>19.5</v>
      </c>
      <c r="BT194" s="46">
        <f t="shared" si="144"/>
        <v>6112.0800000000008</v>
      </c>
      <c r="BU194" s="46">
        <f t="shared" si="108"/>
        <v>161.65352248500002</v>
      </c>
      <c r="BV194" s="46">
        <f t="shared" si="109"/>
        <v>104.28069120807693</v>
      </c>
      <c r="BW194" s="46">
        <f t="shared" si="110"/>
        <v>130.64688734460847</v>
      </c>
      <c r="BX194" s="46">
        <f t="shared" si="111"/>
        <v>157.90410373500001</v>
      </c>
      <c r="BY194" s="46">
        <f t="shared" si="112"/>
        <v>161.65352248500002</v>
      </c>
      <c r="BZ194" s="46">
        <f t="shared" si="145"/>
        <v>186289.51931171404</v>
      </c>
      <c r="CA194" s="46">
        <f t="shared" si="145"/>
        <v>120173.06854818786</v>
      </c>
      <c r="CB194" s="46">
        <f t="shared" si="145"/>
        <v>150557.47297592682</v>
      </c>
      <c r="CC194" s="46">
        <f t="shared" si="145"/>
        <v>181968.68914421403</v>
      </c>
      <c r="CD194" s="46">
        <f t="shared" si="145"/>
        <v>186289.51931171404</v>
      </c>
    </row>
    <row r="195" spans="1:82" s="54" customFormat="1" ht="15" customHeight="1" x14ac:dyDescent="0.35">
      <c r="A195" s="39">
        <v>192</v>
      </c>
      <c r="B195" s="40" t="s">
        <v>82</v>
      </c>
      <c r="C195" s="40" t="s">
        <v>283</v>
      </c>
      <c r="D195" s="41">
        <v>1924.9</v>
      </c>
      <c r="E195" s="41">
        <f t="shared" si="113"/>
        <v>7699.6</v>
      </c>
      <c r="F195" s="41">
        <v>272.2</v>
      </c>
      <c r="G195" s="42" t="s">
        <v>84</v>
      </c>
      <c r="H195" s="43">
        <v>5</v>
      </c>
      <c r="I195" s="44">
        <v>19.5</v>
      </c>
      <c r="J195" s="41">
        <f t="shared" si="114"/>
        <v>4283.2</v>
      </c>
      <c r="K195" s="42" t="s">
        <v>85</v>
      </c>
      <c r="L195" s="44">
        <v>1024.6999999999998</v>
      </c>
      <c r="M195" s="44">
        <v>859.59999999999991</v>
      </c>
      <c r="N195" s="41">
        <v>1982.6470000000002</v>
      </c>
      <c r="O195" s="45" t="s">
        <v>86</v>
      </c>
      <c r="P195" s="45" t="s">
        <v>85</v>
      </c>
      <c r="Q195" s="45" t="s">
        <v>87</v>
      </c>
      <c r="R195" s="45" t="s">
        <v>88</v>
      </c>
      <c r="S195" s="46">
        <f t="shared" si="115"/>
        <v>752549.41913627705</v>
      </c>
      <c r="T195" s="46">
        <f t="shared" si="98"/>
        <v>97.738768135523529</v>
      </c>
      <c r="U195" s="47">
        <f t="shared" si="116"/>
        <v>523320.03439422179</v>
      </c>
      <c r="V195" s="47">
        <f t="shared" si="99"/>
        <v>229229.38474205526</v>
      </c>
      <c r="W195" s="47">
        <f t="shared" si="117"/>
        <v>576999.09756466711</v>
      </c>
      <c r="X195" s="47">
        <f t="shared" si="100"/>
        <v>175550.32157160994</v>
      </c>
      <c r="Y195" s="48">
        <f t="shared" si="118"/>
        <v>740313.24313877721</v>
      </c>
      <c r="Z195" s="47">
        <f t="shared" si="101"/>
        <v>12236.175997499842</v>
      </c>
      <c r="AA195" s="48">
        <f t="shared" si="119"/>
        <v>752549.41913627705</v>
      </c>
      <c r="AB195" s="47">
        <f t="shared" si="102"/>
        <v>0</v>
      </c>
      <c r="AC195" s="47">
        <f t="shared" si="120"/>
        <v>417015.88231116504</v>
      </c>
      <c r="AD195" s="47">
        <f t="shared" si="121"/>
        <v>335533.53682511201</v>
      </c>
      <c r="AE195" s="47">
        <f t="shared" si="122"/>
        <v>43.578047797952102</v>
      </c>
      <c r="AF195" s="49">
        <f t="shared" si="123"/>
        <v>0.55413753795702392</v>
      </c>
      <c r="AG195" s="47">
        <f>IF(ISBLANK($D195),"",S195*_xlfn.XLOOKUP(Q195,DATA!$B$24:$B$25,DATA!$C$24:$C$25,"error",0,1)/1000)</f>
        <v>151.22480577543485</v>
      </c>
      <c r="AH195" s="47">
        <f>IF(ISBLANK($D195),"",V195*_xlfn.XLOOKUP(Q195,DATA!$B$24:$B$25,DATA!$C$24:$C$25,"error",0,1)/1000)</f>
        <v>46.063644863916004</v>
      </c>
      <c r="AI195" s="47">
        <f>IF(ISBLANK($D195),"",X195*_xlfn.XLOOKUP(Q195,DATA!$B$24:$B$25,DATA!$C$24:$C$25,"error",0,1)/1000)</f>
        <v>35.276837119815013</v>
      </c>
      <c r="AJ195" s="47">
        <f>IF(ISBLANK($D195),"",Z195*_xlfn.XLOOKUP(Q195,DATA!$B$24:$B$25,DATA!$C$24:$C$25,"error",0,1)/1000)</f>
        <v>2.4588595666975932</v>
      </c>
      <c r="AK195" s="47">
        <f>IF(ISBLANK($D195),"",AB195*_xlfn.XLOOKUP(Q195,DATA!$B$24:$B$25,DATA!$C$24:$C$25,"error",0,1)/1000)</f>
        <v>0</v>
      </c>
      <c r="AL195" s="47">
        <f t="shared" si="103"/>
        <v>83.799341550428622</v>
      </c>
      <c r="AM195" s="47">
        <f t="shared" si="104"/>
        <v>67.425464225006223</v>
      </c>
      <c r="AN195" s="47">
        <f t="shared" si="124"/>
        <v>10.218880471427763</v>
      </c>
      <c r="AO195" s="47">
        <f t="shared" si="125"/>
        <v>3.1127094429313469</v>
      </c>
      <c r="AP195" s="47">
        <f t="shared" si="126"/>
        <v>2.3838005946771337</v>
      </c>
      <c r="AQ195" s="47">
        <f t="shared" si="127"/>
        <v>0.16615522750561199</v>
      </c>
      <c r="AR195" s="47">
        <f t="shared" si="128"/>
        <v>0</v>
      </c>
      <c r="AS195" s="47">
        <f t="shared" si="129"/>
        <v>5.662665265114093</v>
      </c>
      <c r="AT195" s="47">
        <f t="shared" si="130"/>
        <v>4.5562152063136701</v>
      </c>
      <c r="AU195" s="47">
        <f t="shared" si="131"/>
        <v>0.55576849673812856</v>
      </c>
      <c r="AV195" s="47">
        <f t="shared" si="132"/>
        <v>0.16928917533750418</v>
      </c>
      <c r="AW195" s="47">
        <f t="shared" si="133"/>
        <v>0.12964642034237073</v>
      </c>
      <c r="AX195" s="47">
        <f t="shared" si="134"/>
        <v>9.0365907766678868E-3</v>
      </c>
      <c r="AY195" s="47">
        <f t="shared" si="135"/>
        <v>0</v>
      </c>
      <c r="AZ195" s="47">
        <f t="shared" si="136"/>
        <v>0.30797218645654284</v>
      </c>
      <c r="BA195" s="47">
        <f t="shared" si="137"/>
        <v>0.24779631028158572</v>
      </c>
      <c r="BB195" s="23">
        <f>IF(V195&gt;0,J195*DATA!$C$4,0)</f>
        <v>278408</v>
      </c>
      <c r="BC195" s="23">
        <f>IF(X195&gt;0,N195*_xlfn.XLOOKUP(Budapest!O195,DATA!$B$5:$B$6,DATA!$C$5:$C$6,"error",0,1),0)</f>
        <v>95167.056000000011</v>
      </c>
      <c r="BD195" s="23">
        <f>IF(Z195&gt;0,(L195-M195)*DATA!$C$7,"0,00 ")</f>
        <v>24764.999999999985</v>
      </c>
      <c r="BE195" s="23">
        <f>IF(G195="basement",D195*DATA!$C$8,IF(G195="ground",0,"error"))</f>
        <v>0</v>
      </c>
      <c r="BF195" s="23">
        <f t="shared" si="138"/>
        <v>398340.05599999998</v>
      </c>
      <c r="BG195" s="23">
        <v>1.48</v>
      </c>
      <c r="BH195" s="23">
        <v>1.381960573826486</v>
      </c>
      <c r="BI195" s="23">
        <f t="shared" si="139"/>
        <v>0.56999999999999995</v>
      </c>
      <c r="BJ195" s="23">
        <v>2.33</v>
      </c>
      <c r="BK195" s="23">
        <f t="shared" si="140"/>
        <v>0.21630769230769231</v>
      </c>
      <c r="BL195" s="23">
        <f t="shared" si="141"/>
        <v>0.23928112965340181</v>
      </c>
      <c r="BM195" s="5">
        <v>1.1000000000000001</v>
      </c>
      <c r="BN195" s="5">
        <f t="shared" si="142"/>
        <v>0.56999999999999995</v>
      </c>
      <c r="BO195" s="50"/>
      <c r="BP195" s="48">
        <f t="shared" si="105"/>
        <v>37535.550000000003</v>
      </c>
      <c r="BQ195" s="51">
        <f t="shared" si="106"/>
        <v>5</v>
      </c>
      <c r="BR195" s="47">
        <f t="shared" si="143"/>
        <v>12011.376000000002</v>
      </c>
      <c r="BS195" s="46">
        <f t="shared" si="107"/>
        <v>19.5</v>
      </c>
      <c r="BT195" s="46">
        <f t="shared" si="144"/>
        <v>30028.440000000002</v>
      </c>
      <c r="BU195" s="46">
        <f t="shared" si="108"/>
        <v>653.02795829249999</v>
      </c>
      <c r="BV195" s="46">
        <f t="shared" si="109"/>
        <v>454.1131850001924</v>
      </c>
      <c r="BW195" s="46">
        <f t="shared" si="110"/>
        <v>500.69342030949934</v>
      </c>
      <c r="BX195" s="46">
        <f t="shared" si="111"/>
        <v>642.40996454250012</v>
      </c>
      <c r="BY195" s="46">
        <f t="shared" si="112"/>
        <v>653.02795829249999</v>
      </c>
      <c r="BZ195" s="46">
        <f t="shared" si="145"/>
        <v>752549.41913627705</v>
      </c>
      <c r="CA195" s="46">
        <f t="shared" si="145"/>
        <v>523320.03439422179</v>
      </c>
      <c r="CB195" s="46">
        <f t="shared" si="145"/>
        <v>576999.09756466711</v>
      </c>
      <c r="CC195" s="46">
        <f t="shared" si="145"/>
        <v>740313.24313877721</v>
      </c>
      <c r="CD195" s="46">
        <f t="shared" si="145"/>
        <v>752549.41913627705</v>
      </c>
    </row>
    <row r="196" spans="1:82" s="54" customFormat="1" ht="15" customHeight="1" x14ac:dyDescent="0.35">
      <c r="A196" s="39">
        <v>193</v>
      </c>
      <c r="B196" s="40" t="s">
        <v>82</v>
      </c>
      <c r="C196" s="40" t="s">
        <v>284</v>
      </c>
      <c r="D196" s="41">
        <v>1849.6</v>
      </c>
      <c r="E196" s="41">
        <f t="shared" si="113"/>
        <v>7398.4000000000005</v>
      </c>
      <c r="F196" s="41">
        <v>243.6</v>
      </c>
      <c r="G196" s="42" t="s">
        <v>90</v>
      </c>
      <c r="H196" s="43">
        <v>5</v>
      </c>
      <c r="I196" s="44">
        <v>17.5</v>
      </c>
      <c r="J196" s="41">
        <f t="shared" si="114"/>
        <v>3580.6</v>
      </c>
      <c r="K196" s="42" t="s">
        <v>85</v>
      </c>
      <c r="L196" s="44">
        <v>682.40000000000009</v>
      </c>
      <c r="M196" s="44">
        <v>530</v>
      </c>
      <c r="N196" s="41">
        <v>1905.088</v>
      </c>
      <c r="O196" s="45" t="s">
        <v>86</v>
      </c>
      <c r="P196" s="45" t="s">
        <v>85</v>
      </c>
      <c r="Q196" s="45" t="s">
        <v>87</v>
      </c>
      <c r="R196" s="45" t="s">
        <v>88</v>
      </c>
      <c r="S196" s="46">
        <f t="shared" si="115"/>
        <v>665394.3053485282</v>
      </c>
      <c r="T196" s="46">
        <f t="shared" ref="T196:T259" si="146">S196/E196</f>
        <v>89.937595337982287</v>
      </c>
      <c r="U196" s="47">
        <f t="shared" si="116"/>
        <v>473766.84573716199</v>
      </c>
      <c r="V196" s="47">
        <f t="shared" ref="V196:V259" si="147">IF(ISBLANK(D196)," ",S196-U196)</f>
        <v>191627.45961136621</v>
      </c>
      <c r="W196" s="47">
        <f t="shared" si="117"/>
        <v>496711.32193180529</v>
      </c>
      <c r="X196" s="47">
        <f t="shared" ref="X196:X259" si="148">IF(ISBLANK(D196)," ",S196-W196)</f>
        <v>168682.98341672291</v>
      </c>
      <c r="Y196" s="48">
        <f t="shared" si="118"/>
        <v>654099.3736585282</v>
      </c>
      <c r="Z196" s="47">
        <f t="shared" ref="Z196:Z259" si="149">IF(ISBLANK(D196)," ",S196-Y196)</f>
        <v>11294.931689999998</v>
      </c>
      <c r="AA196" s="48">
        <f t="shared" si="119"/>
        <v>648320.46319061494</v>
      </c>
      <c r="AB196" s="47">
        <f t="shared" ref="AB196:AB259" si="150">IF(ISBLANK(D196)," ",S196-AA196)</f>
        <v>17073.842157913256</v>
      </c>
      <c r="AC196" s="47">
        <f t="shared" si="120"/>
        <v>388679.21687600238</v>
      </c>
      <c r="AD196" s="47">
        <f t="shared" si="121"/>
        <v>276715.08847252582</v>
      </c>
      <c r="AE196" s="47">
        <f t="shared" si="122"/>
        <v>37.402017797432663</v>
      </c>
      <c r="AF196" s="49">
        <f t="shared" si="123"/>
        <v>0.58413366894147867</v>
      </c>
      <c r="AG196" s="47">
        <f>IF(ISBLANK($D196),"",S196*_xlfn.XLOOKUP(Q196,DATA!$B$24:$B$25,DATA!$C$24:$C$25,"error",0,1)/1000)</f>
        <v>133.71098565978673</v>
      </c>
      <c r="AH196" s="47">
        <f>IF(ISBLANK($D196),"",V196*_xlfn.XLOOKUP(Q196,DATA!$B$24:$B$25,DATA!$C$24:$C$25,"error",0,1)/1000)</f>
        <v>38.507538008904042</v>
      </c>
      <c r="AI196" s="47">
        <f>IF(ISBLANK($D196),"",X196*_xlfn.XLOOKUP(Q196,DATA!$B$24:$B$25,DATA!$C$24:$C$25,"error",0,1)/1000)</f>
        <v>33.896845517590471</v>
      </c>
      <c r="AJ196" s="47">
        <f>IF(ISBLANK($D196),"",Z196*_xlfn.XLOOKUP(Q196,DATA!$B$24:$B$25,DATA!$C$24:$C$25,"error",0,1)/1000)</f>
        <v>2.2697165231054997</v>
      </c>
      <c r="AK196" s="47">
        <f>IF(ISBLANK($D196),"",AB196*_xlfn.XLOOKUP(Q196,DATA!$B$24:$B$25,DATA!$C$24:$C$25,"error",0,1)/1000)</f>
        <v>3.4309885816326688</v>
      </c>
      <c r="AL196" s="47">
        <f t="shared" ref="AL196:AL259" si="151">SUM(AH196:AK196)</f>
        <v>78.10508863123269</v>
      </c>
      <c r="AM196" s="47">
        <f t="shared" ref="AM196:AM259" si="152">IF(ISBLANK($D196),"",AG196-AL196)</f>
        <v>55.60589702855404</v>
      </c>
      <c r="AN196" s="47">
        <f t="shared" si="124"/>
        <v>9.0353998020879462</v>
      </c>
      <c r="AO196" s="47">
        <f t="shared" si="125"/>
        <v>2.6021123065371663</v>
      </c>
      <c r="AP196" s="47">
        <f t="shared" si="126"/>
        <v>2.2905489011973761</v>
      </c>
      <c r="AQ196" s="47">
        <f t="shared" si="127"/>
        <v>0.15337405615902838</v>
      </c>
      <c r="AR196" s="47">
        <f t="shared" si="128"/>
        <v>0.23184597285317224</v>
      </c>
      <c r="AS196" s="47">
        <f t="shared" si="129"/>
        <v>5.2778812367467429</v>
      </c>
      <c r="AT196" s="47">
        <f t="shared" si="130"/>
        <v>3.7575185653412033</v>
      </c>
      <c r="AU196" s="47">
        <f t="shared" si="131"/>
        <v>0.49140320013282185</v>
      </c>
      <c r="AV196" s="47">
        <f t="shared" si="132"/>
        <v>0.1415196164581313</v>
      </c>
      <c r="AW196" s="47">
        <f t="shared" si="133"/>
        <v>0.12457479301015587</v>
      </c>
      <c r="AX196" s="47">
        <f t="shared" si="134"/>
        <v>8.3414684092320019E-3</v>
      </c>
      <c r="AY196" s="47">
        <f t="shared" si="135"/>
        <v>1.2609276345649772E-2</v>
      </c>
      <c r="AZ196" s="47">
        <f t="shared" si="136"/>
        <v>0.28704515422316895</v>
      </c>
      <c r="BA196" s="47">
        <f t="shared" si="137"/>
        <v>0.2043580459096529</v>
      </c>
      <c r="BB196" s="23">
        <f>IF(V196&gt;0,J196*DATA!$C$4,0)</f>
        <v>232739</v>
      </c>
      <c r="BC196" s="23">
        <f>IF(X196&gt;0,N196*_xlfn.XLOOKUP(Budapest!O196,DATA!$B$5:$B$6,DATA!$C$5:$C$6,"error",0,1),0)</f>
        <v>91444.224000000002</v>
      </c>
      <c r="BD196" s="23">
        <f>IF(Z196&gt;0,(L196-M196)*DATA!$C$7,"0,00 ")</f>
        <v>22860.000000000015</v>
      </c>
      <c r="BE196" s="23">
        <f>IF(G196="basement",D196*DATA!$C$8,IF(G196="ground",0,"error"))</f>
        <v>73984</v>
      </c>
      <c r="BF196" s="23">
        <f t="shared" si="138"/>
        <v>421027.22399999999</v>
      </c>
      <c r="BG196" s="23">
        <v>1.48</v>
      </c>
      <c r="BH196" s="23">
        <v>1.490826494724502</v>
      </c>
      <c r="BI196" s="23">
        <f t="shared" si="139"/>
        <v>0.85</v>
      </c>
      <c r="BJ196" s="23">
        <v>2.33</v>
      </c>
      <c r="BK196" s="23">
        <f t="shared" si="140"/>
        <v>0.21630769230769231</v>
      </c>
      <c r="BL196" s="23">
        <f t="shared" si="141"/>
        <v>0.23928112965340181</v>
      </c>
      <c r="BM196" s="5">
        <v>1.1000000000000001</v>
      </c>
      <c r="BN196" s="5">
        <f t="shared" si="142"/>
        <v>0.40124223602484466</v>
      </c>
      <c r="BO196" s="50"/>
      <c r="BP196" s="48">
        <f t="shared" ref="BP196:BP259" si="153">D196*BS196</f>
        <v>32368</v>
      </c>
      <c r="BQ196" s="51">
        <f t="shared" ref="BQ196:BQ259" si="154">H196</f>
        <v>5</v>
      </c>
      <c r="BR196" s="47">
        <f t="shared" si="143"/>
        <v>10357.76</v>
      </c>
      <c r="BS196" s="46">
        <f t="shared" ref="BS196:BS259" si="155">I196</f>
        <v>17.5</v>
      </c>
      <c r="BT196" s="46">
        <f t="shared" si="144"/>
        <v>25894.400000000001</v>
      </c>
      <c r="BU196" s="46">
        <f t="shared" ref="BU196:BU259" si="156">(($D196*$BI196*($BU$1-$BX$1)+$J196*$BG196*($BU$1-$BW$1)+$L196*$BH196*($BU$1-$BW$1)+$N196*$BJ196*($BU$1-$BV$1))*1.05+$BT196*(5.95))/1000</f>
        <v>577.3987377200001</v>
      </c>
      <c r="BV196" s="46">
        <f t="shared" ref="BV196:BV259" si="157">(($D196*$BI196*($BU$1-$BX$1)+$J196*$BK196*($BU$1-$BW$1)+$L196*$BH196*($BU$1-$BW$1)+$N196*$BJ196*($BU$1-$BV$1))*1.05+$BT196*(5.95))/1000</f>
        <v>411.113194843077</v>
      </c>
      <c r="BW196" s="46">
        <f t="shared" ref="BW196:BW259" si="158">(($D196*$BI196*($BU$1-$BX$1)+$J196*$BG196*($BU$1-$BW$1)+$L196*$BH196*($BU$1-$BW$1)+$N196*$BL196*($BU$1-$BV$1))*1.05+$BT196*(5.95))/1000</f>
        <v>431.02336162079592</v>
      </c>
      <c r="BX196" s="46">
        <f t="shared" ref="BX196:BX259" si="159">(($D196*$BI196*($BU$1-$BX$1)+$J196*$BG196*($BU$1-$BW$1)+$L196*$BM196*($BU$1-$BW$1)+$N196*$BJ196*($BU$1-$BV$1))*1.05+$BT196*(5.95))/1000</f>
        <v>567.59751272000017</v>
      </c>
      <c r="BY196" s="46">
        <f t="shared" ref="BY196:BY259" si="160">(($D196*$BN196*($BU$1-$BX$1)+$J196*$BG196*($BU$1-$BW$1)+$L196*$BH196*($BU$1-$BW$1)+$N196*$BJ196*($BU$1-$BV$1))*1.05+$BT196*(5.95))/1000</f>
        <v>562.5828385895652</v>
      </c>
      <c r="BZ196" s="46">
        <f t="shared" si="145"/>
        <v>665394.3053485282</v>
      </c>
      <c r="CA196" s="46">
        <f t="shared" si="145"/>
        <v>473766.84573716199</v>
      </c>
      <c r="CB196" s="46">
        <f t="shared" si="145"/>
        <v>496711.32193180529</v>
      </c>
      <c r="CC196" s="46">
        <f t="shared" si="145"/>
        <v>654099.3736585282</v>
      </c>
      <c r="CD196" s="46">
        <f t="shared" si="145"/>
        <v>648320.46319061494</v>
      </c>
    </row>
    <row r="197" spans="1:82" s="54" customFormat="1" x14ac:dyDescent="0.35">
      <c r="A197" s="39">
        <v>194</v>
      </c>
      <c r="B197" s="40" t="s">
        <v>82</v>
      </c>
      <c r="C197" s="40" t="s">
        <v>285</v>
      </c>
      <c r="D197" s="41">
        <v>302.3</v>
      </c>
      <c r="E197" s="41">
        <f t="shared" ref="E197:E260" si="161">0.8*D197*H197</f>
        <v>483.68000000000006</v>
      </c>
      <c r="F197" s="41">
        <v>70</v>
      </c>
      <c r="G197" s="42" t="s">
        <v>84</v>
      </c>
      <c r="H197" s="43">
        <v>2</v>
      </c>
      <c r="I197" s="44">
        <v>8.5</v>
      </c>
      <c r="J197" s="41">
        <f t="shared" ref="J197:J260" si="162">F197*I197-L197</f>
        <v>505.7</v>
      </c>
      <c r="K197" s="42" t="s">
        <v>85</v>
      </c>
      <c r="L197" s="44">
        <v>89.3</v>
      </c>
      <c r="M197" s="44">
        <v>22.4</v>
      </c>
      <c r="N197" s="41">
        <v>311.36900000000003</v>
      </c>
      <c r="O197" s="45" t="s">
        <v>86</v>
      </c>
      <c r="P197" s="45" t="s">
        <v>85</v>
      </c>
      <c r="Q197" s="45" t="s">
        <v>87</v>
      </c>
      <c r="R197" s="45" t="s">
        <v>88</v>
      </c>
      <c r="S197" s="46">
        <f t="shared" ref="S197:S260" si="163">BZ197</f>
        <v>88474.919104019034</v>
      </c>
      <c r="T197" s="46">
        <f t="shared" si="146"/>
        <v>182.9203587165461</v>
      </c>
      <c r="U197" s="47">
        <f t="shared" ref="U197:U260" si="164">CA197</f>
        <v>61410.738149579018</v>
      </c>
      <c r="V197" s="47">
        <f t="shared" si="147"/>
        <v>27064.180954440017</v>
      </c>
      <c r="W197" s="47">
        <f t="shared" ref="W197:W260" si="165">CB197</f>
        <v>60905.24680358902</v>
      </c>
      <c r="X197" s="47">
        <f t="shared" si="148"/>
        <v>27569.672300430015</v>
      </c>
      <c r="Y197" s="48">
        <f t="shared" ref="Y197:Y260" si="166">CC197</f>
        <v>83516.710901519022</v>
      </c>
      <c r="Z197" s="47">
        <f t="shared" si="149"/>
        <v>4958.2082025000127</v>
      </c>
      <c r="AA197" s="48">
        <f t="shared" ref="AA197:AA260" si="167">CD197</f>
        <v>88474.919104019034</v>
      </c>
      <c r="AB197" s="47">
        <f t="shared" si="150"/>
        <v>0</v>
      </c>
      <c r="AC197" s="47">
        <f t="shared" ref="AC197:AC260" si="168">V197+X197+Z197+AB197</f>
        <v>59592.061457370044</v>
      </c>
      <c r="AD197" s="47">
        <f t="shared" ref="AD197:AD260" si="169">IF(ISBLANK(D197)," ",S197-AC197)</f>
        <v>28882.85764664899</v>
      </c>
      <c r="AE197" s="47">
        <f t="shared" ref="AE197:AE260" si="170">AD197/E197</f>
        <v>59.71480658007151</v>
      </c>
      <c r="AF197" s="49">
        <f t="shared" ref="AF197:AF260" si="171">1-AD197/S197</f>
        <v>0.67354750997068757</v>
      </c>
      <c r="AG197" s="47">
        <f>IF(ISBLANK($D197),"",S197*_xlfn.XLOOKUP(Q197,DATA!$B$24:$B$25,DATA!$C$24:$C$25,"error",0,1)/1000)</f>
        <v>17.779034993952624</v>
      </c>
      <c r="AH197" s="47">
        <f>IF(ISBLANK($D197),"",V197*_xlfn.XLOOKUP(Q197,DATA!$B$24:$B$25,DATA!$C$24:$C$25,"error",0,1)/1000)</f>
        <v>5.4385471627947206</v>
      </c>
      <c r="AI197" s="47">
        <f>IF(ISBLANK($D197),"",X197*_xlfn.XLOOKUP(Q197,DATA!$B$24:$B$25,DATA!$C$24:$C$25,"error",0,1)/1000)</f>
        <v>5.5401256487714106</v>
      </c>
      <c r="AJ197" s="47">
        <f>IF(ISBLANK($D197),"",Z197*_xlfn.XLOOKUP(Q197,DATA!$B$24:$B$25,DATA!$C$24:$C$25,"error",0,1)/1000)</f>
        <v>0.99635193829237756</v>
      </c>
      <c r="AK197" s="47">
        <f>IF(ISBLANK($D197),"",AB197*_xlfn.XLOOKUP(Q197,DATA!$B$24:$B$25,DATA!$C$24:$C$25,"error",0,1)/1000)</f>
        <v>0</v>
      </c>
      <c r="AL197" s="47">
        <f t="shared" si="151"/>
        <v>11.975024749858509</v>
      </c>
      <c r="AM197" s="47">
        <f t="shared" si="152"/>
        <v>5.8040102440941155</v>
      </c>
      <c r="AN197" s="47">
        <f t="shared" ref="AN197:AN260" si="172">IF(ISBLANK($D197),"",$S197*0.0135790158248428/1000)</f>
        <v>1.201402326615161</v>
      </c>
      <c r="AO197" s="47">
        <f t="shared" ref="AO197:AO260" si="173">IF(ISBLANK($D197),"",$V197*0.0135790158248428/1000)</f>
        <v>0.36750494146675011</v>
      </c>
      <c r="AP197" s="47">
        <f t="shared" ref="AP197:AP260" si="174">IF(ISBLANK($D197),"",$X197*0.0135790158248428/1000)</f>
        <v>0.37436901645326937</v>
      </c>
      <c r="AQ197" s="47">
        <f t="shared" ref="AQ197:AQ260" si="175">IF(ISBLANK($D197),"",$Z197*0.0135790158248428/1000)</f>
        <v>6.7327587644613052E-2</v>
      </c>
      <c r="AR197" s="47">
        <f t="shared" ref="AR197:AR260" si="176">IF(ISBLANK($D197),"",$AB197*0.0135790158248428/1000)</f>
        <v>0</v>
      </c>
      <c r="AS197" s="47">
        <f t="shared" ref="AS197:AS260" si="177">IF(ISBLANK($D197),"",$AC197*0.0135790158248428/1000)</f>
        <v>0.80920154556463253</v>
      </c>
      <c r="AT197" s="47">
        <f t="shared" ref="AT197:AT260" si="178">IF(ISBLANK($D197),"",AN197-AS197)</f>
        <v>0.39220078105052847</v>
      </c>
      <c r="AU197" s="47">
        <f t="shared" ref="AU197:AU260" si="179">IF(ISBLANK($D197),"",$S197*0.000738514285714286/1000)</f>
        <v>6.5339991685733845E-2</v>
      </c>
      <c r="AV197" s="47">
        <f t="shared" ref="AV197:AV260" si="180">IF(ISBLANK($D197),"",$V197*0.000738514285714286/1000)</f>
        <v>1.9987284266010451E-2</v>
      </c>
      <c r="AW197" s="47">
        <f t="shared" ref="AW197:AW260" si="181">IF(ISBLANK($D197),"",$X197*0.000738514285714286/1000)</f>
        <v>2.0360596846329009E-2</v>
      </c>
      <c r="AX197" s="47">
        <f t="shared" ref="AX197:AX260" si="182">IF(ISBLANK($D197),"",$Z197*0.000738514285714286/1000)</f>
        <v>3.661707589092011E-3</v>
      </c>
      <c r="AY197" s="47">
        <f t="shared" ref="AY197:AY260" si="183">IF(ISBLANK($D197),"",$AB197*0.000738514285714286/1000)</f>
        <v>0</v>
      </c>
      <c r="AZ197" s="47">
        <f t="shared" ref="AZ197:AZ260" si="184">IF(ISBLANK($D197),"",$AC197*0.000738514285714286/1000)</f>
        <v>4.4009588701431471E-2</v>
      </c>
      <c r="BA197" s="47">
        <f t="shared" ref="BA197:BA260" si="185">IF(ISBLANK($D197),"",AU197-AZ197)</f>
        <v>2.1330402984302374E-2</v>
      </c>
      <c r="BB197" s="23">
        <f>IF(V197&gt;0,J197*DATA!$C$4,0)</f>
        <v>32870.5</v>
      </c>
      <c r="BC197" s="23">
        <f>IF(X197&gt;0,N197*_xlfn.XLOOKUP(Budapest!O197,DATA!$B$5:$B$6,DATA!$C$5:$C$6,"error",0,1),0)</f>
        <v>14945.712000000001</v>
      </c>
      <c r="BD197" s="23">
        <f>IF(Z197&gt;0,(L197-M197)*DATA!$C$7,"0,00 ")</f>
        <v>10035</v>
      </c>
      <c r="BE197" s="23">
        <f>IF(G197="basement",D197*DATA!$C$8,IF(G197="ground",0,"error"))</f>
        <v>0</v>
      </c>
      <c r="BF197" s="23">
        <f t="shared" ref="BF197:BF260" si="186">BB197+BC197+BD197+BE197</f>
        <v>57851.212</v>
      </c>
      <c r="BG197" s="23">
        <v>1.48</v>
      </c>
      <c r="BH197" s="23">
        <v>2.4110302351623742</v>
      </c>
      <c r="BI197" s="23">
        <f t="shared" ref="BI197:BI260" si="187">IF(G197="ground",0.57,IF(G197="basement",0.85,"error"))</f>
        <v>0.56999999999999995</v>
      </c>
      <c r="BJ197" s="23">
        <v>2.33</v>
      </c>
      <c r="BK197" s="23">
        <f t="shared" ref="BK197:BK260" si="188">IF(K197="N",1/((1/BG197)+0.15/0.038),BG197)</f>
        <v>0.21630769230769231</v>
      </c>
      <c r="BL197" s="23">
        <f t="shared" ref="BL197:BL260" si="189">IF(O197="sloped",1/(1/BJ197+0.15/0.04),IF(O197="flat",1/(1/BJ197+0.15/0.034),"error"))</f>
        <v>0.23928112965340181</v>
      </c>
      <c r="BM197" s="5">
        <v>1.1000000000000001</v>
      </c>
      <c r="BN197" s="5">
        <f t="shared" ref="BN197:BN260" si="190">IF(BI197=0.85,1/(1/BI197+0.05/0.038),BI197)</f>
        <v>0.56999999999999995</v>
      </c>
      <c r="BO197" s="50"/>
      <c r="BP197" s="48">
        <f t="shared" si="153"/>
        <v>2569.5500000000002</v>
      </c>
      <c r="BQ197" s="51">
        <f t="shared" si="154"/>
        <v>2</v>
      </c>
      <c r="BR197" s="47">
        <f t="shared" ref="BR197:BR260" si="191">0.32*BP197</f>
        <v>822.25600000000009</v>
      </c>
      <c r="BS197" s="46">
        <f t="shared" si="155"/>
        <v>8.5</v>
      </c>
      <c r="BT197" s="46">
        <f t="shared" ref="BT197:BT260" si="192">IF(BQ197&lt;=3,0.76*BP197,0.8*BP197)</f>
        <v>1952.8580000000002</v>
      </c>
      <c r="BU197" s="46">
        <f t="shared" si="156"/>
        <v>76.774487247500019</v>
      </c>
      <c r="BV197" s="46">
        <f t="shared" si="157"/>
        <v>53.289429147500009</v>
      </c>
      <c r="BW197" s="46">
        <f t="shared" si="158"/>
        <v>52.850786882670093</v>
      </c>
      <c r="BX197" s="46">
        <f t="shared" si="159"/>
        <v>72.471980997500012</v>
      </c>
      <c r="BY197" s="46">
        <f t="shared" si="160"/>
        <v>76.774487247500019</v>
      </c>
      <c r="BZ197" s="46">
        <f t="shared" si="145"/>
        <v>88474.919104019034</v>
      </c>
      <c r="CA197" s="46">
        <f t="shared" si="145"/>
        <v>61410.738149579018</v>
      </c>
      <c r="CB197" s="46">
        <f t="shared" si="145"/>
        <v>60905.24680358902</v>
      </c>
      <c r="CC197" s="46">
        <f t="shared" si="145"/>
        <v>83516.710901519022</v>
      </c>
      <c r="CD197" s="46">
        <f t="shared" si="145"/>
        <v>88474.919104019034</v>
      </c>
    </row>
    <row r="198" spans="1:82" s="54" customFormat="1" x14ac:dyDescent="0.35">
      <c r="A198" s="39">
        <v>195</v>
      </c>
      <c r="B198" s="40" t="s">
        <v>82</v>
      </c>
      <c r="C198" s="40" t="s">
        <v>286</v>
      </c>
      <c r="D198" s="41">
        <v>654.5</v>
      </c>
      <c r="E198" s="41">
        <f t="shared" si="161"/>
        <v>1047.2</v>
      </c>
      <c r="F198" s="41">
        <v>105.2</v>
      </c>
      <c r="G198" s="42" t="s">
        <v>90</v>
      </c>
      <c r="H198" s="43">
        <v>2</v>
      </c>
      <c r="I198" s="44">
        <v>8.5</v>
      </c>
      <c r="J198" s="41">
        <f t="shared" si="162"/>
        <v>733.30000000000007</v>
      </c>
      <c r="K198" s="42" t="s">
        <v>85</v>
      </c>
      <c r="L198" s="44">
        <v>160.9</v>
      </c>
      <c r="M198" s="44">
        <v>120.6</v>
      </c>
      <c r="N198" s="41">
        <v>674.13499999999999</v>
      </c>
      <c r="O198" s="45" t="s">
        <v>86</v>
      </c>
      <c r="P198" s="45" t="s">
        <v>85</v>
      </c>
      <c r="Q198" s="45" t="s">
        <v>87</v>
      </c>
      <c r="R198" s="45" t="s">
        <v>88</v>
      </c>
      <c r="S198" s="46">
        <f t="shared" si="163"/>
        <v>163401.41853108502</v>
      </c>
      <c r="T198" s="46">
        <f t="shared" si="146"/>
        <v>156.03649592349601</v>
      </c>
      <c r="U198" s="47">
        <f t="shared" si="164"/>
        <v>124156.48300826347</v>
      </c>
      <c r="V198" s="47">
        <f t="shared" si="147"/>
        <v>39244.935522821543</v>
      </c>
      <c r="W198" s="47">
        <f t="shared" si="165"/>
        <v>103711.2084066013</v>
      </c>
      <c r="X198" s="47">
        <f t="shared" si="148"/>
        <v>59690.21012448371</v>
      </c>
      <c r="Y198" s="48">
        <f t="shared" si="166"/>
        <v>160414.63541358503</v>
      </c>
      <c r="Z198" s="47">
        <f t="shared" si="149"/>
        <v>2986.7831174999883</v>
      </c>
      <c r="AA198" s="48">
        <f t="shared" si="167"/>
        <v>157359.66372336764</v>
      </c>
      <c r="AB198" s="47">
        <f t="shared" si="150"/>
        <v>6041.7548077173706</v>
      </c>
      <c r="AC198" s="47">
        <f t="shared" si="168"/>
        <v>107963.68357252261</v>
      </c>
      <c r="AD198" s="47">
        <f t="shared" si="169"/>
        <v>55437.734958562403</v>
      </c>
      <c r="AE198" s="47">
        <f t="shared" si="170"/>
        <v>52.939013520399541</v>
      </c>
      <c r="AF198" s="49">
        <f t="shared" si="171"/>
        <v>0.66072672161033852</v>
      </c>
      <c r="AG198" s="47">
        <f>IF(ISBLANK($D198),"",S198*_xlfn.XLOOKUP(Q198,DATA!$B$24:$B$25,DATA!$C$24:$C$25,"error",0,1)/1000)</f>
        <v>32.835515053821531</v>
      </c>
      <c r="AH198" s="47">
        <f>IF(ISBLANK($D198),"",V198*_xlfn.XLOOKUP(Q198,DATA!$B$24:$B$25,DATA!$C$24:$C$25,"error",0,1)/1000)</f>
        <v>7.8862697933109889</v>
      </c>
      <c r="AI198" s="47">
        <f>IF(ISBLANK($D198),"",X198*_xlfn.XLOOKUP(Q198,DATA!$B$24:$B$25,DATA!$C$24:$C$25,"error",0,1)/1000)</f>
        <v>11.994747724515001</v>
      </c>
      <c r="AJ198" s="47">
        <f>IF(ISBLANK($D198),"",Z198*_xlfn.XLOOKUP(Q198,DATA!$B$24:$B$25,DATA!$C$24:$C$25,"error",0,1)/1000)</f>
        <v>0.60019406746162263</v>
      </c>
      <c r="AK198" s="47">
        <f>IF(ISBLANK($D198),"",AB198*_xlfn.XLOOKUP(Q198,DATA!$B$24:$B$25,DATA!$C$24:$C$25,"error",0,1)/1000)</f>
        <v>1.2140906286108057</v>
      </c>
      <c r="AL198" s="47">
        <f t="shared" si="151"/>
        <v>21.695302213898415</v>
      </c>
      <c r="AM198" s="47">
        <f t="shared" si="152"/>
        <v>11.140212839923116</v>
      </c>
      <c r="AN198" s="47">
        <f t="shared" si="172"/>
        <v>2.2188304480353649</v>
      </c>
      <c r="AO198" s="47">
        <f t="shared" si="173"/>
        <v>0.53290760050932906</v>
      </c>
      <c r="AP198" s="47">
        <f t="shared" si="174"/>
        <v>0.81053430786855618</v>
      </c>
      <c r="AQ198" s="47">
        <f t="shared" si="175"/>
        <v>4.055757521790565E-2</v>
      </c>
      <c r="AR198" s="47">
        <f t="shared" si="176"/>
        <v>8.2041084143814252E-2</v>
      </c>
      <c r="AS198" s="47">
        <f t="shared" si="177"/>
        <v>1.4660405677396051</v>
      </c>
      <c r="AT198" s="47">
        <f t="shared" si="178"/>
        <v>0.75278988029575977</v>
      </c>
      <c r="AU198" s="47">
        <f t="shared" si="179"/>
        <v>0.12067428189118534</v>
      </c>
      <c r="AV198" s="47">
        <f t="shared" si="180"/>
        <v>2.8982945525539761E-2</v>
      </c>
      <c r="AW198" s="47">
        <f t="shared" si="181"/>
        <v>4.4082072894218734E-2</v>
      </c>
      <c r="AX198" s="47">
        <f t="shared" si="182"/>
        <v>2.205782000603992E-3</v>
      </c>
      <c r="AY198" s="47">
        <f t="shared" si="183"/>
        <v>4.4619222362822474E-3</v>
      </c>
      <c r="AZ198" s="47">
        <f t="shared" si="184"/>
        <v>7.9732722656644731E-2</v>
      </c>
      <c r="BA198" s="47">
        <f t="shared" si="185"/>
        <v>4.0941559234540612E-2</v>
      </c>
      <c r="BB198" s="23">
        <f>IF(V198&gt;0,J198*DATA!$C$4,0)</f>
        <v>47664.500000000007</v>
      </c>
      <c r="BC198" s="23">
        <f>IF(X198&gt;0,N198*_xlfn.XLOOKUP(Budapest!O198,DATA!$B$5:$B$6,DATA!$C$5:$C$6,"error",0,1),0)</f>
        <v>32358.48</v>
      </c>
      <c r="BD198" s="23">
        <f>IF(Z198&gt;0,(L198-M198)*DATA!$C$7,"0,00 ")</f>
        <v>6045.0000000000018</v>
      </c>
      <c r="BE198" s="23">
        <f>IF(G198="basement",D198*DATA!$C$8,IF(G198="ground",0,"error"))</f>
        <v>26180</v>
      </c>
      <c r="BF198" s="23">
        <f t="shared" si="186"/>
        <v>112247.98000000001</v>
      </c>
      <c r="BG198" s="23">
        <v>1.48</v>
      </c>
      <c r="BH198" s="23">
        <v>1.5383157240522065</v>
      </c>
      <c r="BI198" s="23">
        <f t="shared" si="187"/>
        <v>0.85</v>
      </c>
      <c r="BJ198" s="23">
        <v>2.33</v>
      </c>
      <c r="BK198" s="23">
        <f t="shared" si="188"/>
        <v>0.21630769230769231</v>
      </c>
      <c r="BL198" s="23">
        <f t="shared" si="189"/>
        <v>0.23928112965340181</v>
      </c>
      <c r="BM198" s="5">
        <v>1.1000000000000001</v>
      </c>
      <c r="BN198" s="5">
        <f t="shared" si="190"/>
        <v>0.40124223602484466</v>
      </c>
      <c r="BO198" s="50"/>
      <c r="BP198" s="48">
        <f t="shared" si="153"/>
        <v>5563.25</v>
      </c>
      <c r="BQ198" s="51">
        <f t="shared" si="154"/>
        <v>2</v>
      </c>
      <c r="BR198" s="47">
        <f t="shared" si="191"/>
        <v>1780.24</v>
      </c>
      <c r="BS198" s="46">
        <f t="shared" si="155"/>
        <v>8.5</v>
      </c>
      <c r="BT198" s="46">
        <f t="shared" si="192"/>
        <v>4228.07</v>
      </c>
      <c r="BU198" s="46">
        <f t="shared" si="156"/>
        <v>141.79227571250001</v>
      </c>
      <c r="BV198" s="46">
        <f t="shared" si="157"/>
        <v>107.73731604326923</v>
      </c>
      <c r="BW198" s="46">
        <f t="shared" si="158"/>
        <v>89.995842074454444</v>
      </c>
      <c r="BX198" s="46">
        <f t="shared" si="159"/>
        <v>139.20048196250002</v>
      </c>
      <c r="BY198" s="46">
        <f t="shared" si="160"/>
        <v>136.54951728858697</v>
      </c>
      <c r="BZ198" s="46">
        <f t="shared" si="145"/>
        <v>163401.41853108502</v>
      </c>
      <c r="CA198" s="46">
        <f t="shared" si="145"/>
        <v>124156.48300826347</v>
      </c>
      <c r="CB198" s="46">
        <f t="shared" si="145"/>
        <v>103711.2084066013</v>
      </c>
      <c r="CC198" s="46">
        <f t="shared" si="145"/>
        <v>160414.63541358503</v>
      </c>
      <c r="CD198" s="46">
        <f t="shared" si="145"/>
        <v>157359.66372336764</v>
      </c>
    </row>
    <row r="199" spans="1:82" s="54" customFormat="1" x14ac:dyDescent="0.35">
      <c r="A199" s="39">
        <v>196</v>
      </c>
      <c r="B199" s="40" t="s">
        <v>82</v>
      </c>
      <c r="C199" s="40" t="s">
        <v>287</v>
      </c>
      <c r="D199" s="41">
        <v>640.79999999999995</v>
      </c>
      <c r="E199" s="41">
        <f t="shared" si="161"/>
        <v>512.64</v>
      </c>
      <c r="F199" s="41">
        <v>105</v>
      </c>
      <c r="G199" s="42" t="s">
        <v>90</v>
      </c>
      <c r="H199" s="43">
        <v>1</v>
      </c>
      <c r="I199" s="44">
        <v>4.25</v>
      </c>
      <c r="J199" s="41">
        <f t="shared" si="162"/>
        <v>365.85</v>
      </c>
      <c r="K199" s="42" t="s">
        <v>85</v>
      </c>
      <c r="L199" s="44">
        <v>80.400000000000006</v>
      </c>
      <c r="M199" s="44">
        <v>4.0999999999999996</v>
      </c>
      <c r="N199" s="41">
        <v>660.024</v>
      </c>
      <c r="O199" s="45" t="s">
        <v>86</v>
      </c>
      <c r="P199" s="45" t="s">
        <v>85</v>
      </c>
      <c r="Q199" s="45" t="s">
        <v>87</v>
      </c>
      <c r="R199" s="45" t="s">
        <v>88</v>
      </c>
      <c r="S199" s="46">
        <f t="shared" si="163"/>
        <v>122857.07948396401</v>
      </c>
      <c r="T199" s="46">
        <f t="shared" si="146"/>
        <v>239.65566378738299</v>
      </c>
      <c r="U199" s="47">
        <f t="shared" si="164"/>
        <v>103277.42632560554</v>
      </c>
      <c r="V199" s="47">
        <f t="shared" si="147"/>
        <v>19579.653158358473</v>
      </c>
      <c r="W199" s="47">
        <f t="shared" si="165"/>
        <v>64416.305385004242</v>
      </c>
      <c r="X199" s="47">
        <f t="shared" si="148"/>
        <v>58440.774098959773</v>
      </c>
      <c r="Y199" s="48">
        <f t="shared" si="166"/>
        <v>117202.20226646401</v>
      </c>
      <c r="Z199" s="47">
        <f t="shared" si="149"/>
        <v>5654.8772175000049</v>
      </c>
      <c r="AA199" s="48">
        <f t="shared" si="167"/>
        <v>116941.79074326837</v>
      </c>
      <c r="AB199" s="47">
        <f t="shared" si="150"/>
        <v>5915.2887406956434</v>
      </c>
      <c r="AC199" s="47">
        <f t="shared" si="168"/>
        <v>89590.593215513902</v>
      </c>
      <c r="AD199" s="47">
        <f t="shared" si="169"/>
        <v>33266.486268450113</v>
      </c>
      <c r="AE199" s="47">
        <f t="shared" si="170"/>
        <v>64.892490380091516</v>
      </c>
      <c r="AF199" s="49">
        <f t="shared" si="171"/>
        <v>0.72922613488633159</v>
      </c>
      <c r="AG199" s="47">
        <f>IF(ISBLANK($D199),"",S199*_xlfn.XLOOKUP(Q199,DATA!$B$24:$B$25,DATA!$C$24:$C$25,"error",0,1)/1000)</f>
        <v>24.688130122302567</v>
      </c>
      <c r="AH199" s="47">
        <f>IF(ISBLANK($D199),"",V199*_xlfn.XLOOKUP(Q199,DATA!$B$24:$B$25,DATA!$C$24:$C$25,"error",0,1)/1000)</f>
        <v>3.9345313021721351</v>
      </c>
      <c r="AI199" s="47">
        <f>IF(ISBLANK($D199),"",X199*_xlfn.XLOOKUP(Q199,DATA!$B$24:$B$25,DATA!$C$24:$C$25,"error",0,1)/1000)</f>
        <v>11.743673555185966</v>
      </c>
      <c r="AJ199" s="47">
        <f>IF(ISBLANK($D199),"",Z199*_xlfn.XLOOKUP(Q199,DATA!$B$24:$B$25,DATA!$C$24:$C$25,"error",0,1)/1000)</f>
        <v>1.1363475768566258</v>
      </c>
      <c r="AK199" s="47">
        <f>IF(ISBLANK($D199),"",AB199*_xlfn.XLOOKUP(Q199,DATA!$B$24:$B$25,DATA!$C$24:$C$25,"error",0,1)/1000)</f>
        <v>1.1886772724427894</v>
      </c>
      <c r="AL199" s="47">
        <f t="shared" si="151"/>
        <v>18.003229706657514</v>
      </c>
      <c r="AM199" s="47">
        <f t="shared" si="152"/>
        <v>6.6849004156450533</v>
      </c>
      <c r="AN199" s="47">
        <f t="shared" si="172"/>
        <v>1.6682782265067171</v>
      </c>
      <c r="AO199" s="47">
        <f t="shared" si="173"/>
        <v>0.26587242008228301</v>
      </c>
      <c r="AP199" s="47">
        <f t="shared" si="174"/>
        <v>0.79356819630583797</v>
      </c>
      <c r="AQ199" s="47">
        <f t="shared" si="175"/>
        <v>7.6787667223975592E-2</v>
      </c>
      <c r="AR199" s="47">
        <f t="shared" si="176"/>
        <v>8.0323799418420577E-2</v>
      </c>
      <c r="AS199" s="47">
        <f t="shared" si="177"/>
        <v>1.2165520830305172</v>
      </c>
      <c r="AT199" s="47">
        <f t="shared" si="178"/>
        <v>0.45172614347619988</v>
      </c>
      <c r="AU199" s="47">
        <f t="shared" si="179"/>
        <v>9.0731708300042943E-2</v>
      </c>
      <c r="AV199" s="47">
        <f t="shared" si="180"/>
        <v>1.4459853566778572E-2</v>
      </c>
      <c r="AW199" s="47">
        <f t="shared" si="181"/>
        <v>4.3159346540283222E-2</v>
      </c>
      <c r="AX199" s="47">
        <f t="shared" si="182"/>
        <v>4.1762076090840049E-3</v>
      </c>
      <c r="AY199" s="47">
        <f t="shared" si="183"/>
        <v>4.3685252391286013E-3</v>
      </c>
      <c r="AZ199" s="47">
        <f t="shared" si="184"/>
        <v>6.616393295527441E-2</v>
      </c>
      <c r="BA199" s="47">
        <f t="shared" si="185"/>
        <v>2.4567775344768533E-2</v>
      </c>
      <c r="BB199" s="23">
        <f>IF(V199&gt;0,J199*DATA!$C$4,0)</f>
        <v>23780.25</v>
      </c>
      <c r="BC199" s="23">
        <f>IF(X199&gt;0,N199*_xlfn.XLOOKUP(Budapest!O199,DATA!$B$5:$B$6,DATA!$C$5:$C$6,"error",0,1),0)</f>
        <v>31681.152000000002</v>
      </c>
      <c r="BD199" s="23">
        <f>IF(Z199&gt;0,(L199-M199)*DATA!$C$7,"0,00 ")</f>
        <v>11445.000000000002</v>
      </c>
      <c r="BE199" s="23">
        <f>IF(G199="basement",D199*DATA!$C$8,IF(G199="ground",0,"error"))</f>
        <v>25632</v>
      </c>
      <c r="BF199" s="23">
        <f t="shared" si="186"/>
        <v>92538.402000000002</v>
      </c>
      <c r="BG199" s="23">
        <v>1.48</v>
      </c>
      <c r="BH199" s="23">
        <v>2.7607587064676617</v>
      </c>
      <c r="BI199" s="23">
        <f t="shared" si="187"/>
        <v>0.85</v>
      </c>
      <c r="BJ199" s="23">
        <v>2.33</v>
      </c>
      <c r="BK199" s="23">
        <f t="shared" si="188"/>
        <v>0.21630769230769231</v>
      </c>
      <c r="BL199" s="23">
        <f t="shared" si="189"/>
        <v>0.23928112965340181</v>
      </c>
      <c r="BM199" s="5">
        <v>1.1000000000000001</v>
      </c>
      <c r="BN199" s="5">
        <f t="shared" si="190"/>
        <v>0.40124223602484466</v>
      </c>
      <c r="BO199" s="50"/>
      <c r="BP199" s="48">
        <f t="shared" si="153"/>
        <v>2723.3999999999996</v>
      </c>
      <c r="BQ199" s="51">
        <f t="shared" si="154"/>
        <v>1</v>
      </c>
      <c r="BR199" s="47">
        <f t="shared" si="191"/>
        <v>871.48799999999994</v>
      </c>
      <c r="BS199" s="46">
        <f t="shared" si="155"/>
        <v>4.25</v>
      </c>
      <c r="BT199" s="46">
        <f t="shared" si="192"/>
        <v>2069.7839999999997</v>
      </c>
      <c r="BU199" s="46">
        <f t="shared" si="156"/>
        <v>106.60975311</v>
      </c>
      <c r="BV199" s="46">
        <f t="shared" si="157"/>
        <v>89.619425829230764</v>
      </c>
      <c r="BW199" s="46">
        <f t="shared" si="158"/>
        <v>55.897522895699616</v>
      </c>
      <c r="BX199" s="46">
        <f t="shared" si="159"/>
        <v>101.70270936</v>
      </c>
      <c r="BY199" s="46">
        <f t="shared" si="160"/>
        <v>101.47673615347827</v>
      </c>
      <c r="BZ199" s="46">
        <f t="shared" si="145"/>
        <v>122857.07948396401</v>
      </c>
      <c r="CA199" s="46">
        <f t="shared" si="145"/>
        <v>103277.42632560554</v>
      </c>
      <c r="CB199" s="46">
        <f t="shared" si="145"/>
        <v>64416.305385004242</v>
      </c>
      <c r="CC199" s="46">
        <f t="shared" si="145"/>
        <v>117202.20226646401</v>
      </c>
      <c r="CD199" s="46">
        <f t="shared" si="145"/>
        <v>116941.79074326837</v>
      </c>
    </row>
    <row r="200" spans="1:82" s="54" customFormat="1" x14ac:dyDescent="0.35">
      <c r="A200" s="39">
        <v>197</v>
      </c>
      <c r="B200" s="40" t="s">
        <v>82</v>
      </c>
      <c r="C200" s="40" t="s">
        <v>288</v>
      </c>
      <c r="D200" s="41">
        <v>80.900000000000006</v>
      </c>
      <c r="E200" s="41">
        <f t="shared" si="161"/>
        <v>64.720000000000013</v>
      </c>
      <c r="F200" s="41">
        <v>37</v>
      </c>
      <c r="G200" s="42" t="s">
        <v>90</v>
      </c>
      <c r="H200" s="43">
        <v>1</v>
      </c>
      <c r="I200" s="44">
        <v>4.25</v>
      </c>
      <c r="J200" s="41">
        <f t="shared" si="162"/>
        <v>133.55000000000001</v>
      </c>
      <c r="K200" s="42" t="s">
        <v>85</v>
      </c>
      <c r="L200" s="44">
        <v>23.7</v>
      </c>
      <c r="M200" s="44">
        <v>1.2</v>
      </c>
      <c r="N200" s="41">
        <v>83.327000000000012</v>
      </c>
      <c r="O200" s="45" t="s">
        <v>86</v>
      </c>
      <c r="P200" s="45" t="s">
        <v>85</v>
      </c>
      <c r="Q200" s="45" t="s">
        <v>87</v>
      </c>
      <c r="R200" s="45" t="s">
        <v>88</v>
      </c>
      <c r="S200" s="46">
        <f t="shared" si="163"/>
        <v>22571.140155697012</v>
      </c>
      <c r="T200" s="46">
        <f t="shared" si="146"/>
        <v>348.75062045267316</v>
      </c>
      <c r="U200" s="47">
        <f t="shared" si="164"/>
        <v>15423.777358652389</v>
      </c>
      <c r="V200" s="47">
        <f t="shared" si="147"/>
        <v>7147.3627970446232</v>
      </c>
      <c r="W200" s="47">
        <f t="shared" si="165"/>
        <v>15193.083625413226</v>
      </c>
      <c r="X200" s="47">
        <f t="shared" si="148"/>
        <v>7378.0565302837858</v>
      </c>
      <c r="Y200" s="48">
        <f t="shared" si="166"/>
        <v>20903.581343197005</v>
      </c>
      <c r="Z200" s="47">
        <f t="shared" si="149"/>
        <v>1667.5588125000068</v>
      </c>
      <c r="AA200" s="48">
        <f t="shared" si="167"/>
        <v>21824.34418328396</v>
      </c>
      <c r="AB200" s="47">
        <f t="shared" si="150"/>
        <v>746.79597241305237</v>
      </c>
      <c r="AC200" s="47">
        <f t="shared" si="168"/>
        <v>16939.774112241466</v>
      </c>
      <c r="AD200" s="47">
        <f t="shared" si="169"/>
        <v>5631.3660434555459</v>
      </c>
      <c r="AE200" s="47">
        <f t="shared" si="170"/>
        <v>87.011218223973188</v>
      </c>
      <c r="AF200" s="49">
        <f t="shared" si="171"/>
        <v>0.75050591132702815</v>
      </c>
      <c r="AG200" s="47">
        <f>IF(ISBLANK($D200),"",S200*_xlfn.XLOOKUP(Q200,DATA!$B$24:$B$25,DATA!$C$24:$C$25,"error",0,1)/1000)</f>
        <v>4.5356706142873149</v>
      </c>
      <c r="AH200" s="47">
        <f>IF(ISBLANK($D200),"",V200*_xlfn.XLOOKUP(Q200,DATA!$B$24:$B$25,DATA!$C$24:$C$25,"error",0,1)/1000)</f>
        <v>1.4362625540661169</v>
      </c>
      <c r="AI200" s="47">
        <f>IF(ISBLANK($D200),"",X200*_xlfn.XLOOKUP(Q200,DATA!$B$24:$B$25,DATA!$C$24:$C$25,"error",0,1)/1000)</f>
        <v>1.4826204597605268</v>
      </c>
      <c r="AJ200" s="47">
        <f>IF(ISBLANK($D200),"",Z200*_xlfn.XLOOKUP(Q200,DATA!$B$24:$B$25,DATA!$C$24:$C$25,"error",0,1)/1000)</f>
        <v>0.33509594337187631</v>
      </c>
      <c r="AK200" s="47">
        <f>IF(ISBLANK($D200),"",AB200*_xlfn.XLOOKUP(Q200,DATA!$B$24:$B$25,DATA!$C$24:$C$25,"error",0,1)/1000)</f>
        <v>0.15006865065640287</v>
      </c>
      <c r="AL200" s="47">
        <f t="shared" si="151"/>
        <v>3.4040476078549236</v>
      </c>
      <c r="AM200" s="47">
        <f t="shared" si="152"/>
        <v>1.1316230064323913</v>
      </c>
      <c r="AN200" s="47">
        <f t="shared" si="172"/>
        <v>0.30649386935895451</v>
      </c>
      <c r="AO200" s="47">
        <f t="shared" si="173"/>
        <v>9.7054152526961632E-2</v>
      </c>
      <c r="AP200" s="47">
        <f t="shared" si="174"/>
        <v>0.10018674638130828</v>
      </c>
      <c r="AQ200" s="47">
        <f t="shared" si="175"/>
        <v>2.2643807503793661E-2</v>
      </c>
      <c r="AR200" s="47">
        <f t="shared" si="176"/>
        <v>1.0140754327325705E-2</v>
      </c>
      <c r="AS200" s="47">
        <f t="shared" si="177"/>
        <v>0.23002546073938929</v>
      </c>
      <c r="AT200" s="47">
        <f t="shared" si="178"/>
        <v>7.646840861956522E-2</v>
      </c>
      <c r="AU200" s="47">
        <f t="shared" si="179"/>
        <v>1.6669109449841617E-2</v>
      </c>
      <c r="AV200" s="47">
        <f t="shared" si="180"/>
        <v>5.2784295308002712E-3</v>
      </c>
      <c r="AW200" s="47">
        <f t="shared" si="181"/>
        <v>5.4488001484221532E-3</v>
      </c>
      <c r="AX200" s="47">
        <f t="shared" si="182"/>
        <v>1.2315160053000054E-3</v>
      </c>
      <c r="AY200" s="47">
        <f t="shared" si="183"/>
        <v>5.5151949414093107E-4</v>
      </c>
      <c r="AZ200" s="47">
        <f t="shared" si="184"/>
        <v>1.251026517866336E-2</v>
      </c>
      <c r="BA200" s="47">
        <f t="shared" si="185"/>
        <v>4.158844271178257E-3</v>
      </c>
      <c r="BB200" s="23">
        <f>IF(V200&gt;0,J200*DATA!$C$4,0)</f>
        <v>8680.75</v>
      </c>
      <c r="BC200" s="23">
        <f>IF(X200&gt;0,N200*_xlfn.XLOOKUP(Budapest!O200,DATA!$B$5:$B$6,DATA!$C$5:$C$6,"error",0,1),0)</f>
        <v>3999.6960000000008</v>
      </c>
      <c r="BD200" s="23">
        <f>IF(Z200&gt;0,(L200-M200)*DATA!$C$7,"0,00 ")</f>
        <v>3375</v>
      </c>
      <c r="BE200" s="23">
        <f>IF(G200="basement",D200*DATA!$C$8,IF(G200="ground",0,"error"))</f>
        <v>3236</v>
      </c>
      <c r="BF200" s="23">
        <f t="shared" si="186"/>
        <v>19291.446</v>
      </c>
      <c r="BG200" s="23">
        <v>1.48</v>
      </c>
      <c r="BH200" s="23">
        <v>2.7613924050632908</v>
      </c>
      <c r="BI200" s="23">
        <f t="shared" si="187"/>
        <v>0.85</v>
      </c>
      <c r="BJ200" s="23">
        <v>2.33</v>
      </c>
      <c r="BK200" s="23">
        <f t="shared" si="188"/>
        <v>0.21630769230769231</v>
      </c>
      <c r="BL200" s="23">
        <f t="shared" si="189"/>
        <v>0.23928112965340181</v>
      </c>
      <c r="BM200" s="5">
        <v>1.1000000000000001</v>
      </c>
      <c r="BN200" s="5">
        <f t="shared" si="190"/>
        <v>0.40124223602484466</v>
      </c>
      <c r="BO200" s="50"/>
      <c r="BP200" s="48">
        <f t="shared" si="153"/>
        <v>343.82500000000005</v>
      </c>
      <c r="BQ200" s="51">
        <f t="shared" si="154"/>
        <v>1</v>
      </c>
      <c r="BR200" s="47">
        <f t="shared" si="191"/>
        <v>110.02400000000002</v>
      </c>
      <c r="BS200" s="46">
        <f t="shared" si="155"/>
        <v>4.25</v>
      </c>
      <c r="BT200" s="46">
        <f t="shared" si="192"/>
        <v>261.30700000000002</v>
      </c>
      <c r="BU200" s="46">
        <f t="shared" si="156"/>
        <v>19.586202842500008</v>
      </c>
      <c r="BV200" s="46">
        <f t="shared" si="157"/>
        <v>13.384048384807695</v>
      </c>
      <c r="BW200" s="46">
        <f t="shared" si="158"/>
        <v>13.183862916880619</v>
      </c>
      <c r="BX200" s="46">
        <f t="shared" si="159"/>
        <v>18.139171592500002</v>
      </c>
      <c r="BY200" s="46">
        <f t="shared" si="160"/>
        <v>18.93816746206522</v>
      </c>
      <c r="BZ200" s="46">
        <f t="shared" si="145"/>
        <v>22571.140155697012</v>
      </c>
      <c r="CA200" s="46">
        <f t="shared" si="145"/>
        <v>15423.777358652389</v>
      </c>
      <c r="CB200" s="46">
        <f t="shared" si="145"/>
        <v>15193.083625413226</v>
      </c>
      <c r="CC200" s="46">
        <f t="shared" si="145"/>
        <v>20903.581343197005</v>
      </c>
      <c r="CD200" s="46">
        <f t="shared" si="145"/>
        <v>21824.34418328396</v>
      </c>
    </row>
    <row r="201" spans="1:82" s="54" customFormat="1" x14ac:dyDescent="0.35">
      <c r="A201" s="39">
        <v>198</v>
      </c>
      <c r="B201" s="40" t="s">
        <v>82</v>
      </c>
      <c r="C201" s="40" t="s">
        <v>289</v>
      </c>
      <c r="D201" s="41">
        <v>589.20000000000005</v>
      </c>
      <c r="E201" s="41">
        <f t="shared" si="161"/>
        <v>942.72000000000014</v>
      </c>
      <c r="F201" s="41">
        <v>101.8</v>
      </c>
      <c r="G201" s="42" t="s">
        <v>90</v>
      </c>
      <c r="H201" s="43">
        <v>2</v>
      </c>
      <c r="I201" s="44">
        <v>8.5</v>
      </c>
      <c r="J201" s="41">
        <f t="shared" si="162"/>
        <v>709.59999999999991</v>
      </c>
      <c r="K201" s="42" t="s">
        <v>85</v>
      </c>
      <c r="L201" s="44">
        <v>155.69999999999999</v>
      </c>
      <c r="M201" s="44">
        <v>70.099999999999994</v>
      </c>
      <c r="N201" s="41">
        <v>606.87600000000009</v>
      </c>
      <c r="O201" s="45" t="s">
        <v>86</v>
      </c>
      <c r="P201" s="45" t="s">
        <v>85</v>
      </c>
      <c r="Q201" s="45" t="s">
        <v>87</v>
      </c>
      <c r="R201" s="45" t="s">
        <v>88</v>
      </c>
      <c r="S201" s="46">
        <f t="shared" si="163"/>
        <v>154359.89887911599</v>
      </c>
      <c r="T201" s="46">
        <f t="shared" si="146"/>
        <v>163.73886082730394</v>
      </c>
      <c r="U201" s="47">
        <f t="shared" si="164"/>
        <v>116383.3459717191</v>
      </c>
      <c r="V201" s="47">
        <f t="shared" si="147"/>
        <v>37976.552907396894</v>
      </c>
      <c r="W201" s="47">
        <f t="shared" si="165"/>
        <v>100625.02981059682</v>
      </c>
      <c r="X201" s="47">
        <f t="shared" si="148"/>
        <v>53734.869068519169</v>
      </c>
      <c r="Y201" s="48">
        <f t="shared" si="166"/>
        <v>148015.76401911606</v>
      </c>
      <c r="Z201" s="47">
        <f t="shared" si="149"/>
        <v>6344.1348599999328</v>
      </c>
      <c r="AA201" s="48">
        <f t="shared" si="167"/>
        <v>148920.93488720295</v>
      </c>
      <c r="AB201" s="47">
        <f t="shared" si="150"/>
        <v>5438.9639919130423</v>
      </c>
      <c r="AC201" s="47">
        <f t="shared" si="168"/>
        <v>103494.52082782904</v>
      </c>
      <c r="AD201" s="47">
        <f t="shared" si="169"/>
        <v>50865.378051286956</v>
      </c>
      <c r="AE201" s="47">
        <f t="shared" si="170"/>
        <v>53.95597637823208</v>
      </c>
      <c r="AF201" s="49">
        <f t="shared" si="171"/>
        <v>0.67047543811154475</v>
      </c>
      <c r="AG201" s="47">
        <f>IF(ISBLANK($D201),"",S201*_xlfn.XLOOKUP(Q201,DATA!$B$24:$B$25,DATA!$C$24:$C$25,"error",0,1)/1000)</f>
        <v>31.018621679758358</v>
      </c>
      <c r="AH201" s="47">
        <f>IF(ISBLANK($D201),"",V201*_xlfn.XLOOKUP(Q201,DATA!$B$24:$B$25,DATA!$C$24:$C$25,"error",0,1)/1000)</f>
        <v>7.631388306741405</v>
      </c>
      <c r="AI201" s="47">
        <f>IF(ISBLANK($D201),"",X201*_xlfn.XLOOKUP(Q201,DATA!$B$24:$B$25,DATA!$C$24:$C$25,"error",0,1)/1000)</f>
        <v>10.798021939318927</v>
      </c>
      <c r="AJ201" s="47">
        <f>IF(ISBLANK($D201),"",Z201*_xlfn.XLOOKUP(Q201,DATA!$B$24:$B$25,DATA!$C$24:$C$25,"error",0,1)/1000)</f>
        <v>1.2748539001169863</v>
      </c>
      <c r="AK201" s="47">
        <f>IF(ISBLANK($D201),"",AB201*_xlfn.XLOOKUP(Q201,DATA!$B$24:$B$25,DATA!$C$24:$C$25,"error",0,1)/1000)</f>
        <v>1.0929598141749259</v>
      </c>
      <c r="AL201" s="47">
        <f t="shared" si="151"/>
        <v>20.797223960352245</v>
      </c>
      <c r="AM201" s="47">
        <f t="shared" si="152"/>
        <v>10.221397719406113</v>
      </c>
      <c r="AN201" s="47">
        <f t="shared" si="172"/>
        <v>2.0960555096006503</v>
      </c>
      <c r="AO201" s="47">
        <f t="shared" si="173"/>
        <v>0.51568421290252231</v>
      </c>
      <c r="AP201" s="47">
        <f t="shared" si="174"/>
        <v>0.72966663742727766</v>
      </c>
      <c r="AQ201" s="47">
        <f t="shared" si="175"/>
        <v>8.6147107658875954E-2</v>
      </c>
      <c r="AR201" s="47">
        <f t="shared" si="176"/>
        <v>7.3855778116937373E-2</v>
      </c>
      <c r="AS201" s="47">
        <f t="shared" si="177"/>
        <v>1.4053537361056132</v>
      </c>
      <c r="AT201" s="47">
        <f t="shared" si="178"/>
        <v>0.69070177349503714</v>
      </c>
      <c r="AU201" s="47">
        <f t="shared" si="179"/>
        <v>0.11399699046363976</v>
      </c>
      <c r="AV201" s="47">
        <f t="shared" si="180"/>
        <v>2.8046226844297011E-2</v>
      </c>
      <c r="AW201" s="47">
        <f t="shared" si="181"/>
        <v>3.9683968448088115E-2</v>
      </c>
      <c r="AX201" s="47">
        <f t="shared" si="182"/>
        <v>4.685234224607952E-3</v>
      </c>
      <c r="AY201" s="47">
        <f t="shared" si="183"/>
        <v>4.0167526075133818E-3</v>
      </c>
      <c r="AZ201" s="47">
        <f t="shared" si="184"/>
        <v>7.6432182124506448E-2</v>
      </c>
      <c r="BA201" s="47">
        <f t="shared" si="185"/>
        <v>3.756480833913331E-2</v>
      </c>
      <c r="BB201" s="23">
        <f>IF(V201&gt;0,J201*DATA!$C$4,0)</f>
        <v>46123.999999999993</v>
      </c>
      <c r="BC201" s="23">
        <f>IF(X201&gt;0,N201*_xlfn.XLOOKUP(Budapest!O201,DATA!$B$5:$B$6,DATA!$C$5:$C$6,"error",0,1),0)</f>
        <v>29130.048000000003</v>
      </c>
      <c r="BD201" s="23">
        <f>IF(Z201&gt;0,(L201-M201)*DATA!$C$7,"0,00 ")</f>
        <v>12840</v>
      </c>
      <c r="BE201" s="23">
        <f>IF(G201="basement",D201*DATA!$C$8,IF(G201="ground",0,"error"))</f>
        <v>23568</v>
      </c>
      <c r="BF201" s="23">
        <f t="shared" si="186"/>
        <v>111662.048</v>
      </c>
      <c r="BG201" s="23">
        <v>1.48</v>
      </c>
      <c r="BH201" s="23">
        <v>2.0621066152858063</v>
      </c>
      <c r="BI201" s="23">
        <f t="shared" si="187"/>
        <v>0.85</v>
      </c>
      <c r="BJ201" s="23">
        <v>2.33</v>
      </c>
      <c r="BK201" s="23">
        <f t="shared" si="188"/>
        <v>0.21630769230769231</v>
      </c>
      <c r="BL201" s="23">
        <f t="shared" si="189"/>
        <v>0.23928112965340181</v>
      </c>
      <c r="BM201" s="5">
        <v>1.1000000000000001</v>
      </c>
      <c r="BN201" s="5">
        <f t="shared" si="190"/>
        <v>0.40124223602484466</v>
      </c>
      <c r="BO201" s="50"/>
      <c r="BP201" s="48">
        <f t="shared" si="153"/>
        <v>5008.2000000000007</v>
      </c>
      <c r="BQ201" s="51">
        <f t="shared" si="154"/>
        <v>2</v>
      </c>
      <c r="BR201" s="47">
        <f t="shared" si="191"/>
        <v>1602.6240000000003</v>
      </c>
      <c r="BS201" s="46">
        <f t="shared" si="155"/>
        <v>8.5</v>
      </c>
      <c r="BT201" s="46">
        <f t="shared" si="192"/>
        <v>3806.2320000000004</v>
      </c>
      <c r="BU201" s="46">
        <f t="shared" si="156"/>
        <v>133.94645858999999</v>
      </c>
      <c r="BV201" s="46">
        <f t="shared" si="157"/>
        <v>100.99214332846155</v>
      </c>
      <c r="BW201" s="46">
        <f t="shared" si="158"/>
        <v>87.317797475353018</v>
      </c>
      <c r="BX201" s="46">
        <f t="shared" si="159"/>
        <v>128.44130859000003</v>
      </c>
      <c r="BY201" s="46">
        <f t="shared" si="160"/>
        <v>129.22677445956521</v>
      </c>
      <c r="BZ201" s="46">
        <f t="shared" si="145"/>
        <v>154359.89887911599</v>
      </c>
      <c r="CA201" s="46">
        <f t="shared" si="145"/>
        <v>116383.3459717191</v>
      </c>
      <c r="CB201" s="46">
        <f t="shared" si="145"/>
        <v>100625.02981059682</v>
      </c>
      <c r="CC201" s="46">
        <f t="shared" si="145"/>
        <v>148015.76401911606</v>
      </c>
      <c r="CD201" s="46">
        <f t="shared" si="145"/>
        <v>148920.93488720295</v>
      </c>
    </row>
    <row r="202" spans="1:82" s="54" customFormat="1" x14ac:dyDescent="0.35">
      <c r="A202" s="39">
        <v>199</v>
      </c>
      <c r="B202" s="40" t="s">
        <v>82</v>
      </c>
      <c r="C202" s="40" t="s">
        <v>290</v>
      </c>
      <c r="D202" s="41">
        <v>260.8</v>
      </c>
      <c r="E202" s="41">
        <f t="shared" si="161"/>
        <v>417.28000000000003</v>
      </c>
      <c r="F202" s="41">
        <v>80.599999999999994</v>
      </c>
      <c r="G202" s="42" t="s">
        <v>84</v>
      </c>
      <c r="H202" s="43">
        <v>2</v>
      </c>
      <c r="I202" s="44">
        <v>8.5</v>
      </c>
      <c r="J202" s="41">
        <f t="shared" si="162"/>
        <v>589.19999999999993</v>
      </c>
      <c r="K202" s="42" t="s">
        <v>85</v>
      </c>
      <c r="L202" s="44">
        <v>95.9</v>
      </c>
      <c r="M202" s="44">
        <v>0</v>
      </c>
      <c r="N202" s="41">
        <v>268.62400000000002</v>
      </c>
      <c r="O202" s="45" t="s">
        <v>86</v>
      </c>
      <c r="P202" s="45" t="s">
        <v>85</v>
      </c>
      <c r="Q202" s="45" t="s">
        <v>87</v>
      </c>
      <c r="R202" s="45" t="s">
        <v>88</v>
      </c>
      <c r="S202" s="46">
        <f t="shared" si="163"/>
        <v>89622.603209524008</v>
      </c>
      <c r="T202" s="46">
        <f t="shared" si="146"/>
        <v>214.77809434797737</v>
      </c>
      <c r="U202" s="47">
        <f t="shared" si="164"/>
        <v>58089.648061499392</v>
      </c>
      <c r="V202" s="47">
        <f t="shared" si="147"/>
        <v>31532.955148024615</v>
      </c>
      <c r="W202" s="47">
        <f t="shared" si="165"/>
        <v>65837.718869622782</v>
      </c>
      <c r="X202" s="47">
        <f t="shared" si="148"/>
        <v>23784.884339901226</v>
      </c>
      <c r="Y202" s="48">
        <f t="shared" si="166"/>
        <v>82515.096982024013</v>
      </c>
      <c r="Z202" s="47">
        <f t="shared" si="149"/>
        <v>7107.5062274999946</v>
      </c>
      <c r="AA202" s="48">
        <f t="shared" si="167"/>
        <v>89622.603209524008</v>
      </c>
      <c r="AB202" s="47">
        <f t="shared" si="150"/>
        <v>0</v>
      </c>
      <c r="AC202" s="47">
        <f t="shared" si="168"/>
        <v>62425.345715425836</v>
      </c>
      <c r="AD202" s="47">
        <f t="shared" si="169"/>
        <v>27197.257494098172</v>
      </c>
      <c r="AE202" s="47">
        <f t="shared" si="170"/>
        <v>65.177476740074226</v>
      </c>
      <c r="AF202" s="49">
        <f t="shared" si="171"/>
        <v>0.6965357340657119</v>
      </c>
      <c r="AG202" s="47">
        <f>IF(ISBLANK($D202),"",S202*_xlfn.XLOOKUP(Q202,DATA!$B$24:$B$25,DATA!$C$24:$C$25,"error",0,1)/1000)</f>
        <v>18.009662114953848</v>
      </c>
      <c r="AH202" s="47">
        <f>IF(ISBLANK($D202),"",V202*_xlfn.XLOOKUP(Q202,DATA!$B$24:$B$25,DATA!$C$24:$C$25,"error",0,1)/1000)</f>
        <v>6.3365473369955465</v>
      </c>
      <c r="AI202" s="47">
        <f>IF(ISBLANK($D202),"",X202*_xlfn.XLOOKUP(Q202,DATA!$B$24:$B$25,DATA!$C$24:$C$25,"error",0,1)/1000)</f>
        <v>4.7795725081031515</v>
      </c>
      <c r="AJ202" s="47">
        <f>IF(ISBLANK($D202),"",Z202*_xlfn.XLOOKUP(Q202,DATA!$B$24:$B$25,DATA!$C$24:$C$25,"error",0,1)/1000)</f>
        <v>1.4282533764161238</v>
      </c>
      <c r="AK202" s="47">
        <f>IF(ISBLANK($D202),"",AB202*_xlfn.XLOOKUP(Q202,DATA!$B$24:$B$25,DATA!$C$24:$C$25,"error",0,1)/1000)</f>
        <v>0</v>
      </c>
      <c r="AL202" s="47">
        <f t="shared" si="151"/>
        <v>12.544373221514821</v>
      </c>
      <c r="AM202" s="47">
        <f t="shared" si="152"/>
        <v>5.4652888934390269</v>
      </c>
      <c r="AN202" s="47">
        <f t="shared" si="172"/>
        <v>1.2169867472457336</v>
      </c>
      <c r="AO202" s="47">
        <f t="shared" si="173"/>
        <v>0.42818649695908451</v>
      </c>
      <c r="AP202" s="47">
        <f t="shared" si="174"/>
        <v>0.32297532084357444</v>
      </c>
      <c r="AQ202" s="47">
        <f t="shared" si="175"/>
        <v>9.6512939538391185E-2</v>
      </c>
      <c r="AR202" s="47">
        <f t="shared" si="176"/>
        <v>0</v>
      </c>
      <c r="AS202" s="47">
        <f t="shared" si="177"/>
        <v>0.84767475734105002</v>
      </c>
      <c r="AT202" s="47">
        <f t="shared" si="178"/>
        <v>0.36931198990468361</v>
      </c>
      <c r="AU202" s="47">
        <f t="shared" si="179"/>
        <v>6.6187572793136501E-2</v>
      </c>
      <c r="AV202" s="47">
        <f t="shared" si="180"/>
        <v>2.3287537847604019E-2</v>
      </c>
      <c r="AW202" s="47">
        <f t="shared" si="181"/>
        <v>1.7565476869079059E-2</v>
      </c>
      <c r="AX202" s="47">
        <f t="shared" si="182"/>
        <v>5.2489948848119987E-3</v>
      </c>
      <c r="AY202" s="47">
        <f t="shared" si="183"/>
        <v>0</v>
      </c>
      <c r="AZ202" s="47">
        <f t="shared" si="184"/>
        <v>4.6102009601495075E-2</v>
      </c>
      <c r="BA202" s="47">
        <f t="shared" si="185"/>
        <v>2.0085563191641426E-2</v>
      </c>
      <c r="BB202" s="23">
        <f>IF(V202&gt;0,J202*DATA!$C$4,0)</f>
        <v>38297.999999999993</v>
      </c>
      <c r="BC202" s="23">
        <f>IF(X202&gt;0,N202*_xlfn.XLOOKUP(Budapest!O202,DATA!$B$5:$B$6,DATA!$C$5:$C$6,"error",0,1),0)</f>
        <v>12893.952000000001</v>
      </c>
      <c r="BD202" s="23">
        <f>IF(Z202&gt;0,(L202-M202)*DATA!$C$7,"0,00 ")</f>
        <v>14385</v>
      </c>
      <c r="BE202" s="23">
        <f>IF(G202="basement",D202*DATA!$C$8,IF(G202="ground",0,"error"))</f>
        <v>0</v>
      </c>
      <c r="BF202" s="23">
        <f t="shared" si="186"/>
        <v>65576.95199999999</v>
      </c>
      <c r="BG202" s="23">
        <v>1.48</v>
      </c>
      <c r="BH202" s="23">
        <v>2.8499999999999996</v>
      </c>
      <c r="BI202" s="23">
        <f t="shared" si="187"/>
        <v>0.56999999999999995</v>
      </c>
      <c r="BJ202" s="23">
        <v>2.33</v>
      </c>
      <c r="BK202" s="23">
        <f t="shared" si="188"/>
        <v>0.21630769230769231</v>
      </c>
      <c r="BL202" s="23">
        <f t="shared" si="189"/>
        <v>0.23928112965340181</v>
      </c>
      <c r="BM202" s="5">
        <v>1.1000000000000001</v>
      </c>
      <c r="BN202" s="5">
        <f t="shared" si="190"/>
        <v>0.56999999999999995</v>
      </c>
      <c r="BO202" s="50"/>
      <c r="BP202" s="48">
        <f t="shared" si="153"/>
        <v>2216.8000000000002</v>
      </c>
      <c r="BQ202" s="51">
        <f t="shared" si="154"/>
        <v>2</v>
      </c>
      <c r="BR202" s="47">
        <f t="shared" si="191"/>
        <v>709.37600000000009</v>
      </c>
      <c r="BS202" s="46">
        <f t="shared" si="155"/>
        <v>8.5</v>
      </c>
      <c r="BT202" s="46">
        <f t="shared" si="192"/>
        <v>1684.7680000000003</v>
      </c>
      <c r="BU202" s="46">
        <f t="shared" si="156"/>
        <v>77.770395010000001</v>
      </c>
      <c r="BV202" s="46">
        <f t="shared" si="157"/>
        <v>50.407539102307695</v>
      </c>
      <c r="BW202" s="46">
        <f t="shared" si="158"/>
        <v>57.130960490821572</v>
      </c>
      <c r="BX202" s="46">
        <f t="shared" si="159"/>
        <v>71.602826260000001</v>
      </c>
      <c r="BY202" s="46">
        <f t="shared" si="160"/>
        <v>77.770395010000001</v>
      </c>
      <c r="BZ202" s="46">
        <f t="shared" si="145"/>
        <v>89622.603209524008</v>
      </c>
      <c r="CA202" s="46">
        <f t="shared" si="145"/>
        <v>58089.648061499392</v>
      </c>
      <c r="CB202" s="46">
        <f t="shared" si="145"/>
        <v>65837.718869622782</v>
      </c>
      <c r="CC202" s="46">
        <f t="shared" si="145"/>
        <v>82515.096982024013</v>
      </c>
      <c r="CD202" s="46">
        <f t="shared" si="145"/>
        <v>89622.603209524008</v>
      </c>
    </row>
    <row r="203" spans="1:82" s="54" customFormat="1" x14ac:dyDescent="0.35">
      <c r="A203" s="39">
        <v>200</v>
      </c>
      <c r="B203" s="40" t="s">
        <v>82</v>
      </c>
      <c r="C203" s="40" t="s">
        <v>291</v>
      </c>
      <c r="D203" s="41">
        <v>676.3</v>
      </c>
      <c r="E203" s="41">
        <f t="shared" si="161"/>
        <v>2705.2</v>
      </c>
      <c r="F203" s="41">
        <v>106</v>
      </c>
      <c r="G203" s="42" t="s">
        <v>84</v>
      </c>
      <c r="H203" s="43">
        <v>5</v>
      </c>
      <c r="I203" s="44">
        <v>17.5</v>
      </c>
      <c r="J203" s="41">
        <f t="shared" si="162"/>
        <v>1539.7</v>
      </c>
      <c r="K203" s="42" t="s">
        <v>85</v>
      </c>
      <c r="L203" s="44">
        <v>315.3</v>
      </c>
      <c r="M203" s="44">
        <v>78.8</v>
      </c>
      <c r="N203" s="41">
        <v>696.58899999999994</v>
      </c>
      <c r="O203" s="45" t="s">
        <v>86</v>
      </c>
      <c r="P203" s="45" t="s">
        <v>85</v>
      </c>
      <c r="Q203" s="45" t="s">
        <v>87</v>
      </c>
      <c r="R203" s="45" t="s">
        <v>88</v>
      </c>
      <c r="S203" s="46">
        <f t="shared" si="163"/>
        <v>270311.750311799</v>
      </c>
      <c r="T203" s="46">
        <f t="shared" si="146"/>
        <v>99.923018746044292</v>
      </c>
      <c r="U203" s="47">
        <f t="shared" si="164"/>
        <v>187909.69491225135</v>
      </c>
      <c r="V203" s="47">
        <f t="shared" si="147"/>
        <v>82402.055399547651</v>
      </c>
      <c r="W203" s="47">
        <f t="shared" si="165"/>
        <v>208633.38651166402</v>
      </c>
      <c r="X203" s="47">
        <f t="shared" si="148"/>
        <v>61678.363800134975</v>
      </c>
      <c r="Y203" s="48">
        <f t="shared" si="166"/>
        <v>252783.85434929901</v>
      </c>
      <c r="Z203" s="47">
        <f t="shared" si="149"/>
        <v>17527.895962499984</v>
      </c>
      <c r="AA203" s="48">
        <f t="shared" si="167"/>
        <v>270311.750311799</v>
      </c>
      <c r="AB203" s="47">
        <f t="shared" si="150"/>
        <v>0</v>
      </c>
      <c r="AC203" s="47">
        <f t="shared" si="168"/>
        <v>161608.31516218261</v>
      </c>
      <c r="AD203" s="47">
        <f t="shared" si="169"/>
        <v>108703.43514961639</v>
      </c>
      <c r="AE203" s="47">
        <f t="shared" si="170"/>
        <v>40.183141782351171</v>
      </c>
      <c r="AF203" s="49">
        <f t="shared" si="171"/>
        <v>0.59785900899894573</v>
      </c>
      <c r="AG203" s="47">
        <f>IF(ISBLANK($D203),"",S203*_xlfn.XLOOKUP(Q203,DATA!$B$24:$B$25,DATA!$C$24:$C$25,"error",0,1)/1000)</f>
        <v>54.319146225156011</v>
      </c>
      <c r="AH203" s="47">
        <f>IF(ISBLANK($D203),"",V203*_xlfn.XLOOKUP(Q203,DATA!$B$24:$B$25,DATA!$C$24:$C$25,"error",0,1)/1000)</f>
        <v>16.5586930325391</v>
      </c>
      <c r="AI203" s="47">
        <f>IF(ISBLANK($D203),"",X203*_xlfn.XLOOKUP(Q203,DATA!$B$24:$B$25,DATA!$C$24:$C$25,"error",0,1)/1000)</f>
        <v>12.394267205637123</v>
      </c>
      <c r="AJ203" s="47">
        <f>IF(ISBLANK($D203),"",Z203*_xlfn.XLOOKUP(Q203,DATA!$B$24:$B$25,DATA!$C$24:$C$25,"error",0,1)/1000)</f>
        <v>3.5222306936643717</v>
      </c>
      <c r="AK203" s="47">
        <f>IF(ISBLANK($D203),"",AB203*_xlfn.XLOOKUP(Q203,DATA!$B$24:$B$25,DATA!$C$24:$C$25,"error",0,1)/1000)</f>
        <v>0</v>
      </c>
      <c r="AL203" s="47">
        <f t="shared" si="151"/>
        <v>32.475190931840594</v>
      </c>
      <c r="AM203" s="47">
        <f t="shared" si="152"/>
        <v>21.843955293315418</v>
      </c>
      <c r="AN203" s="47">
        <f t="shared" si="172"/>
        <v>3.6705675351248743</v>
      </c>
      <c r="AO203" s="47">
        <f t="shared" si="173"/>
        <v>1.1189388142700307</v>
      </c>
      <c r="AP203" s="47">
        <f t="shared" si="174"/>
        <v>0.8375314780924441</v>
      </c>
      <c r="AQ203" s="47">
        <f t="shared" si="175"/>
        <v>0.23801157665098552</v>
      </c>
      <c r="AR203" s="47">
        <f t="shared" si="176"/>
        <v>0</v>
      </c>
      <c r="AS203" s="47">
        <f t="shared" si="177"/>
        <v>2.1944818690134604</v>
      </c>
      <c r="AT203" s="47">
        <f t="shared" si="178"/>
        <v>1.4760856661114139</v>
      </c>
      <c r="AU203" s="47">
        <f t="shared" si="179"/>
        <v>0.19962908920169667</v>
      </c>
      <c r="AV203" s="47">
        <f t="shared" si="180"/>
        <v>6.0855095084785961E-2</v>
      </c>
      <c r="AW203" s="47">
        <f t="shared" si="181"/>
        <v>4.5550352785882556E-2</v>
      </c>
      <c r="AX203" s="47">
        <f t="shared" si="182"/>
        <v>1.2944601566819994E-2</v>
      </c>
      <c r="AY203" s="47">
        <f t="shared" si="183"/>
        <v>0</v>
      </c>
      <c r="AZ203" s="47">
        <f t="shared" si="184"/>
        <v>0.1193500494374885</v>
      </c>
      <c r="BA203" s="47">
        <f t="shared" si="185"/>
        <v>8.0279039764208165E-2</v>
      </c>
      <c r="BB203" s="23">
        <f>IF(V203&gt;0,J203*DATA!$C$4,0)</f>
        <v>100080.5</v>
      </c>
      <c r="BC203" s="23">
        <f>IF(X203&gt;0,N203*_xlfn.XLOOKUP(Budapest!O203,DATA!$B$5:$B$6,DATA!$C$5:$C$6,"error",0,1),0)</f>
        <v>33436.271999999997</v>
      </c>
      <c r="BD203" s="23">
        <f>IF(Z203&gt;0,(L203-M203)*DATA!$C$7,"0,00 ")</f>
        <v>35475</v>
      </c>
      <c r="BE203" s="23">
        <f>IF(G203="basement",D203*DATA!$C$8,IF(G203="ground",0,"error"))</f>
        <v>0</v>
      </c>
      <c r="BF203" s="23">
        <f t="shared" si="186"/>
        <v>168991.772</v>
      </c>
      <c r="BG203" s="23">
        <v>1.48</v>
      </c>
      <c r="BH203" s="23">
        <v>2.4126387567396126</v>
      </c>
      <c r="BI203" s="23">
        <f t="shared" si="187"/>
        <v>0.56999999999999995</v>
      </c>
      <c r="BJ203" s="23">
        <v>2.33</v>
      </c>
      <c r="BK203" s="23">
        <f t="shared" si="188"/>
        <v>0.21630769230769231</v>
      </c>
      <c r="BL203" s="23">
        <f t="shared" si="189"/>
        <v>0.23928112965340181</v>
      </c>
      <c r="BM203" s="5">
        <v>1.1000000000000001</v>
      </c>
      <c r="BN203" s="5">
        <f t="shared" si="190"/>
        <v>0.56999999999999995</v>
      </c>
      <c r="BO203" s="50"/>
      <c r="BP203" s="48">
        <f t="shared" si="153"/>
        <v>11835.25</v>
      </c>
      <c r="BQ203" s="51">
        <f t="shared" si="154"/>
        <v>5</v>
      </c>
      <c r="BR203" s="47">
        <f t="shared" si="191"/>
        <v>3787.28</v>
      </c>
      <c r="BS203" s="46">
        <f t="shared" si="155"/>
        <v>17.5</v>
      </c>
      <c r="BT203" s="46">
        <f t="shared" si="192"/>
        <v>9468.2000000000007</v>
      </c>
      <c r="BU203" s="46">
        <f t="shared" si="156"/>
        <v>234.5641706975</v>
      </c>
      <c r="BV203" s="46">
        <f t="shared" si="157"/>
        <v>163.05943675134617</v>
      </c>
      <c r="BW203" s="46">
        <f t="shared" si="158"/>
        <v>181.04250825378688</v>
      </c>
      <c r="BX203" s="46">
        <f t="shared" si="159"/>
        <v>219.35426444749999</v>
      </c>
      <c r="BY203" s="46">
        <f t="shared" si="160"/>
        <v>234.5641706975</v>
      </c>
      <c r="BZ203" s="46">
        <f t="shared" si="145"/>
        <v>270311.750311799</v>
      </c>
      <c r="CA203" s="46">
        <f t="shared" si="145"/>
        <v>187909.69491225135</v>
      </c>
      <c r="CB203" s="46">
        <f t="shared" si="145"/>
        <v>208633.38651166402</v>
      </c>
      <c r="CC203" s="46">
        <f t="shared" si="145"/>
        <v>252783.85434929901</v>
      </c>
      <c r="CD203" s="46">
        <f t="shared" si="145"/>
        <v>270311.750311799</v>
      </c>
    </row>
    <row r="204" spans="1:82" s="54" customFormat="1" x14ac:dyDescent="0.35">
      <c r="A204" s="39">
        <v>201</v>
      </c>
      <c r="B204" s="40" t="s">
        <v>82</v>
      </c>
      <c r="C204" s="40" t="s">
        <v>292</v>
      </c>
      <c r="D204" s="41">
        <v>273.2</v>
      </c>
      <c r="E204" s="41">
        <f t="shared" si="161"/>
        <v>218.56</v>
      </c>
      <c r="F204" s="41">
        <v>66.2</v>
      </c>
      <c r="G204" s="42" t="s">
        <v>90</v>
      </c>
      <c r="H204" s="43">
        <v>1</v>
      </c>
      <c r="I204" s="44">
        <v>4.25</v>
      </c>
      <c r="J204" s="41">
        <f t="shared" si="162"/>
        <v>236.25000000000003</v>
      </c>
      <c r="K204" s="42" t="s">
        <v>85</v>
      </c>
      <c r="L204" s="44">
        <v>45.1</v>
      </c>
      <c r="M204" s="44">
        <v>2.5</v>
      </c>
      <c r="N204" s="41">
        <v>281.39600000000002</v>
      </c>
      <c r="O204" s="45" t="s">
        <v>86</v>
      </c>
      <c r="P204" s="45" t="s">
        <v>85</v>
      </c>
      <c r="Q204" s="45" t="s">
        <v>87</v>
      </c>
      <c r="R204" s="45" t="s">
        <v>88</v>
      </c>
      <c r="S204" s="46">
        <f t="shared" si="163"/>
        <v>58661.048992756012</v>
      </c>
      <c r="T204" s="46">
        <f t="shared" si="146"/>
        <v>268.39791815865669</v>
      </c>
      <c r="U204" s="47">
        <f t="shared" si="164"/>
        <v>46017.361528871385</v>
      </c>
      <c r="V204" s="47">
        <f t="shared" si="147"/>
        <v>12643.687463884628</v>
      </c>
      <c r="W204" s="47">
        <f t="shared" si="165"/>
        <v>33745.288250190766</v>
      </c>
      <c r="X204" s="47">
        <f t="shared" si="148"/>
        <v>24915.760742565246</v>
      </c>
      <c r="Y204" s="48">
        <f t="shared" si="166"/>
        <v>55503.804307756007</v>
      </c>
      <c r="Z204" s="47">
        <f t="shared" si="149"/>
        <v>3157.2446850000051</v>
      </c>
      <c r="AA204" s="48">
        <f t="shared" si="167"/>
        <v>56139.112532147316</v>
      </c>
      <c r="AB204" s="47">
        <f t="shared" si="150"/>
        <v>2521.9364606086965</v>
      </c>
      <c r="AC204" s="47">
        <f t="shared" si="168"/>
        <v>43238.629352058575</v>
      </c>
      <c r="AD204" s="47">
        <f t="shared" si="169"/>
        <v>15422.419640697437</v>
      </c>
      <c r="AE204" s="47">
        <f t="shared" si="170"/>
        <v>70.56377946878402</v>
      </c>
      <c r="AF204" s="49">
        <f t="shared" si="171"/>
        <v>0.73709267213066831</v>
      </c>
      <c r="AG204" s="47">
        <f>IF(ISBLANK($D204),"",S204*_xlfn.XLOOKUP(Q204,DATA!$B$24:$B$25,DATA!$C$24:$C$25,"error",0,1)/1000)</f>
        <v>11.78793779509432</v>
      </c>
      <c r="AH204" s="47">
        <f>IF(ISBLANK($D204),"",V204*_xlfn.XLOOKUP(Q204,DATA!$B$24:$B$25,DATA!$C$24:$C$25,"error",0,1)/1000)</f>
        <v>2.5407489958676157</v>
      </c>
      <c r="AI204" s="47">
        <f>IF(ISBLANK($D204),"",X204*_xlfn.XLOOKUP(Q204,DATA!$B$24:$B$25,DATA!$C$24:$C$25,"error",0,1)/1000)</f>
        <v>5.0068221212184865</v>
      </c>
      <c r="AJ204" s="47">
        <f>IF(ISBLANK($D204),"",Z204*_xlfn.XLOOKUP(Q204,DATA!$B$24:$B$25,DATA!$C$24:$C$25,"error",0,1)/1000)</f>
        <v>0.63444831945075097</v>
      </c>
      <c r="AK204" s="47">
        <f>IF(ISBLANK($D204),"",AB204*_xlfn.XLOOKUP(Q204,DATA!$B$24:$B$25,DATA!$C$24:$C$25,"error",0,1)/1000)</f>
        <v>0.50678313175931755</v>
      </c>
      <c r="AL204" s="47">
        <f t="shared" si="151"/>
        <v>8.68880256829617</v>
      </c>
      <c r="AM204" s="47">
        <f t="shared" si="152"/>
        <v>3.0991352267981505</v>
      </c>
      <c r="AN204" s="47">
        <f t="shared" si="172"/>
        <v>0.79655931257451262</v>
      </c>
      <c r="AO204" s="47">
        <f t="shared" si="173"/>
        <v>0.17168883215645586</v>
      </c>
      <c r="AP204" s="47">
        <f t="shared" si="174"/>
        <v>0.33833150941129048</v>
      </c>
      <c r="AQ204" s="47">
        <f t="shared" si="175"/>
        <v>4.287227554051589E-2</v>
      </c>
      <c r="AR204" s="47">
        <f t="shared" si="176"/>
        <v>3.4245415107853533E-2</v>
      </c>
      <c r="AS204" s="47">
        <f t="shared" si="177"/>
        <v>0.58713803221611582</v>
      </c>
      <c r="AT204" s="47">
        <f t="shared" si="178"/>
        <v>0.2094212803583968</v>
      </c>
      <c r="AU204" s="47">
        <f t="shared" si="179"/>
        <v>4.3322022696135949E-2</v>
      </c>
      <c r="AV204" s="47">
        <f t="shared" si="180"/>
        <v>9.3375438161854285E-3</v>
      </c>
      <c r="AW204" s="47">
        <f t="shared" si="181"/>
        <v>1.8400645247823623E-2</v>
      </c>
      <c r="AX204" s="47">
        <f t="shared" si="182"/>
        <v>2.3316703033680049E-3</v>
      </c>
      <c r="AY204" s="47">
        <f t="shared" si="183"/>
        <v>1.862486103823246E-3</v>
      </c>
      <c r="AZ204" s="47">
        <f t="shared" si="184"/>
        <v>3.1932345471200302E-2</v>
      </c>
      <c r="BA204" s="47">
        <f t="shared" si="185"/>
        <v>1.1389677224935647E-2</v>
      </c>
      <c r="BB204" s="23">
        <f>IF(V204&gt;0,J204*DATA!$C$4,0)</f>
        <v>15356.250000000002</v>
      </c>
      <c r="BC204" s="23">
        <f>IF(X204&gt;0,N204*_xlfn.XLOOKUP(Budapest!O204,DATA!$B$5:$B$6,DATA!$C$5:$C$6,"error",0,1),0)</f>
        <v>13507.008000000002</v>
      </c>
      <c r="BD204" s="23">
        <f>IF(Z204&gt;0,(L204-M204)*DATA!$C$7,"0,00 ")</f>
        <v>6390</v>
      </c>
      <c r="BE204" s="23">
        <f>IF(G204="basement",D204*DATA!$C$8,IF(G204="ground",0,"error"))</f>
        <v>10928</v>
      </c>
      <c r="BF204" s="23">
        <f t="shared" si="186"/>
        <v>46181.258000000002</v>
      </c>
      <c r="BG204" s="23">
        <v>1.48</v>
      </c>
      <c r="BH204" s="23">
        <v>2.7529933481152993</v>
      </c>
      <c r="BI204" s="23">
        <f t="shared" si="187"/>
        <v>0.85</v>
      </c>
      <c r="BJ204" s="23">
        <v>2.33</v>
      </c>
      <c r="BK204" s="23">
        <f t="shared" si="188"/>
        <v>0.21630769230769231</v>
      </c>
      <c r="BL204" s="23">
        <f t="shared" si="189"/>
        <v>0.23928112965340181</v>
      </c>
      <c r="BM204" s="5">
        <v>1.1000000000000001</v>
      </c>
      <c r="BN204" s="5">
        <f t="shared" si="190"/>
        <v>0.40124223602484466</v>
      </c>
      <c r="BO204" s="50"/>
      <c r="BP204" s="48">
        <f t="shared" si="153"/>
        <v>1161.0999999999999</v>
      </c>
      <c r="BQ204" s="51">
        <f t="shared" si="154"/>
        <v>1</v>
      </c>
      <c r="BR204" s="47">
        <f t="shared" si="191"/>
        <v>371.55199999999996</v>
      </c>
      <c r="BS204" s="46">
        <f t="shared" si="155"/>
        <v>4.25</v>
      </c>
      <c r="BT204" s="46">
        <f t="shared" si="192"/>
        <v>882.43599999999992</v>
      </c>
      <c r="BU204" s="46">
        <f t="shared" si="156"/>
        <v>50.903374690000007</v>
      </c>
      <c r="BV204" s="46">
        <f t="shared" si="157"/>
        <v>39.931761132307692</v>
      </c>
      <c r="BW204" s="46">
        <f t="shared" si="158"/>
        <v>29.282617363928118</v>
      </c>
      <c r="BX204" s="46">
        <f t="shared" si="159"/>
        <v>48.163662190000004</v>
      </c>
      <c r="BY204" s="46">
        <f t="shared" si="160"/>
        <v>48.714953603043483</v>
      </c>
      <c r="BZ204" s="46">
        <f t="shared" si="145"/>
        <v>58661.048992756012</v>
      </c>
      <c r="CA204" s="46">
        <f t="shared" si="145"/>
        <v>46017.361528871385</v>
      </c>
      <c r="CB204" s="46">
        <f t="shared" si="145"/>
        <v>33745.288250190766</v>
      </c>
      <c r="CC204" s="46">
        <f t="shared" si="145"/>
        <v>55503.804307756007</v>
      </c>
      <c r="CD204" s="46">
        <f t="shared" si="145"/>
        <v>56139.112532147316</v>
      </c>
    </row>
    <row r="205" spans="1:82" s="54" customFormat="1" x14ac:dyDescent="0.35">
      <c r="A205" s="39">
        <v>202</v>
      </c>
      <c r="B205" s="40" t="s">
        <v>82</v>
      </c>
      <c r="C205" s="40" t="s">
        <v>293</v>
      </c>
      <c r="D205" s="41">
        <v>537.79999999999995</v>
      </c>
      <c r="E205" s="41">
        <f t="shared" si="161"/>
        <v>1720.96</v>
      </c>
      <c r="F205" s="41">
        <v>93.6</v>
      </c>
      <c r="G205" s="42" t="s">
        <v>84</v>
      </c>
      <c r="H205" s="43">
        <v>4</v>
      </c>
      <c r="I205" s="44">
        <v>14.5</v>
      </c>
      <c r="J205" s="41">
        <f t="shared" si="162"/>
        <v>1126.4999999999998</v>
      </c>
      <c r="K205" s="42" t="s">
        <v>85</v>
      </c>
      <c r="L205" s="44">
        <v>230.7</v>
      </c>
      <c r="M205" s="44">
        <v>196.1</v>
      </c>
      <c r="N205" s="41">
        <v>553.93399999999997</v>
      </c>
      <c r="O205" s="45" t="s">
        <v>86</v>
      </c>
      <c r="P205" s="45" t="s">
        <v>85</v>
      </c>
      <c r="Q205" s="45" t="s">
        <v>87</v>
      </c>
      <c r="R205" s="45" t="s">
        <v>88</v>
      </c>
      <c r="S205" s="46">
        <f t="shared" si="163"/>
        <v>187661.86430139397</v>
      </c>
      <c r="T205" s="46">
        <f t="shared" si="146"/>
        <v>109.0448728043615</v>
      </c>
      <c r="U205" s="47">
        <f t="shared" si="164"/>
        <v>127373.55137836325</v>
      </c>
      <c r="V205" s="47">
        <f t="shared" si="147"/>
        <v>60288.312923030724</v>
      </c>
      <c r="W205" s="47">
        <f t="shared" si="165"/>
        <v>138614.66032133694</v>
      </c>
      <c r="X205" s="47">
        <f t="shared" si="148"/>
        <v>49047.203980057035</v>
      </c>
      <c r="Y205" s="48">
        <f t="shared" si="166"/>
        <v>185097.52941639398</v>
      </c>
      <c r="Z205" s="47">
        <f t="shared" si="149"/>
        <v>2564.3348849999893</v>
      </c>
      <c r="AA205" s="48">
        <f t="shared" si="167"/>
        <v>187661.86430139397</v>
      </c>
      <c r="AB205" s="47">
        <f t="shared" si="150"/>
        <v>0</v>
      </c>
      <c r="AC205" s="47">
        <f t="shared" si="168"/>
        <v>111899.85178808775</v>
      </c>
      <c r="AD205" s="47">
        <f t="shared" si="169"/>
        <v>75762.012513306225</v>
      </c>
      <c r="AE205" s="47">
        <f t="shared" si="170"/>
        <v>44.023110655277414</v>
      </c>
      <c r="AF205" s="49">
        <f t="shared" si="171"/>
        <v>0.59628445131703056</v>
      </c>
      <c r="AG205" s="47">
        <f>IF(ISBLANK($D205),"",S205*_xlfn.XLOOKUP(Q205,DATA!$B$24:$B$25,DATA!$C$24:$C$25,"error",0,1)/1000)</f>
        <v>37.710651631365117</v>
      </c>
      <c r="AH205" s="47">
        <f>IF(ISBLANK($D205),"",V205*_xlfn.XLOOKUP(Q205,DATA!$B$24:$B$25,DATA!$C$24:$C$25,"error",0,1)/1000)</f>
        <v>12.114936481883024</v>
      </c>
      <c r="AI205" s="47">
        <f>IF(ISBLANK($D205),"",X205*_xlfn.XLOOKUP(Q205,DATA!$B$24:$B$25,DATA!$C$24:$C$25,"error",0,1)/1000)</f>
        <v>9.8560356397924611</v>
      </c>
      <c r="AJ205" s="47">
        <f>IF(ISBLANK($D205),"",Z205*_xlfn.XLOOKUP(Q205,DATA!$B$24:$B$25,DATA!$C$24:$C$25,"error",0,1)/1000)</f>
        <v>0.51530309514074779</v>
      </c>
      <c r="AK205" s="47">
        <f>IF(ISBLANK($D205),"",AB205*_xlfn.XLOOKUP(Q205,DATA!$B$24:$B$25,DATA!$C$24:$C$25,"error",0,1)/1000)</f>
        <v>0</v>
      </c>
      <c r="AL205" s="47">
        <f t="shared" si="151"/>
        <v>22.486275216816235</v>
      </c>
      <c r="AM205" s="47">
        <f t="shared" si="152"/>
        <v>15.224376414548882</v>
      </c>
      <c r="AN205" s="47">
        <f t="shared" si="172"/>
        <v>2.5482634250681309</v>
      </c>
      <c r="AO205" s="47">
        <f t="shared" si="173"/>
        <v>0.81865595523490886</v>
      </c>
      <c r="AP205" s="47">
        <f t="shared" si="174"/>
        <v>0.6660127590094872</v>
      </c>
      <c r="AQ205" s="47">
        <f t="shared" si="175"/>
        <v>3.4821143983611295E-2</v>
      </c>
      <c r="AR205" s="47">
        <f t="shared" si="176"/>
        <v>0</v>
      </c>
      <c r="AS205" s="47">
        <f t="shared" si="177"/>
        <v>1.5194898582280074</v>
      </c>
      <c r="AT205" s="47">
        <f t="shared" si="178"/>
        <v>1.0287735668401234</v>
      </c>
      <c r="AU205" s="47">
        <f t="shared" si="179"/>
        <v>0.13859096767035525</v>
      </c>
      <c r="AV205" s="47">
        <f t="shared" si="180"/>
        <v>4.4523780355271395E-2</v>
      </c>
      <c r="AW205" s="47">
        <f t="shared" si="181"/>
        <v>3.6222060813614704E-2</v>
      </c>
      <c r="AX205" s="47">
        <f t="shared" si="182"/>
        <v>1.8937979459279929E-3</v>
      </c>
      <c r="AY205" s="47">
        <f t="shared" si="183"/>
        <v>0</v>
      </c>
      <c r="AZ205" s="47">
        <f t="shared" si="184"/>
        <v>8.263963911481409E-2</v>
      </c>
      <c r="BA205" s="47">
        <f t="shared" si="185"/>
        <v>5.5951328555541163E-2</v>
      </c>
      <c r="BB205" s="23">
        <f>IF(V205&gt;0,J205*DATA!$C$4,0)</f>
        <v>73222.499999999985</v>
      </c>
      <c r="BC205" s="23">
        <f>IF(X205&gt;0,N205*_xlfn.XLOOKUP(Budapest!O205,DATA!$B$5:$B$6,DATA!$C$5:$C$6,"error",0,1),0)</f>
        <v>26588.831999999999</v>
      </c>
      <c r="BD205" s="23">
        <f>IF(Z205&gt;0,(L205-M205)*DATA!$C$7,"0,00 ")</f>
        <v>5189.9999999999991</v>
      </c>
      <c r="BE205" s="23">
        <f>IF(G205="basement",D205*DATA!$C$8,IF(G205="ground",0,"error"))</f>
        <v>0</v>
      </c>
      <c r="BF205" s="23">
        <f t="shared" si="186"/>
        <v>105001.33199999998</v>
      </c>
      <c r="BG205" s="23">
        <v>1.48</v>
      </c>
      <c r="BH205" s="23">
        <v>1.3624620719549199</v>
      </c>
      <c r="BI205" s="23">
        <f t="shared" si="187"/>
        <v>0.56999999999999995</v>
      </c>
      <c r="BJ205" s="23">
        <v>2.33</v>
      </c>
      <c r="BK205" s="23">
        <f t="shared" si="188"/>
        <v>0.21630769230769231</v>
      </c>
      <c r="BL205" s="23">
        <f t="shared" si="189"/>
        <v>0.23928112965340181</v>
      </c>
      <c r="BM205" s="5">
        <v>1.1000000000000001</v>
      </c>
      <c r="BN205" s="5">
        <f t="shared" si="190"/>
        <v>0.56999999999999995</v>
      </c>
      <c r="BO205" s="50"/>
      <c r="BP205" s="48">
        <f t="shared" si="153"/>
        <v>7798.0999999999995</v>
      </c>
      <c r="BQ205" s="51">
        <f t="shared" si="154"/>
        <v>4</v>
      </c>
      <c r="BR205" s="47">
        <f t="shared" si="191"/>
        <v>2495.3919999999998</v>
      </c>
      <c r="BS205" s="46">
        <f t="shared" si="155"/>
        <v>14.5</v>
      </c>
      <c r="BT205" s="46">
        <f t="shared" si="192"/>
        <v>6238.48</v>
      </c>
      <c r="BU205" s="46">
        <f t="shared" si="156"/>
        <v>162.84438068499998</v>
      </c>
      <c r="BV205" s="46">
        <f t="shared" si="157"/>
        <v>110.52894080038462</v>
      </c>
      <c r="BW205" s="46">
        <f t="shared" si="158"/>
        <v>120.28346088279845</v>
      </c>
      <c r="BX205" s="46">
        <f t="shared" si="159"/>
        <v>160.61916818499998</v>
      </c>
      <c r="BY205" s="46">
        <f t="shared" si="160"/>
        <v>162.84438068499998</v>
      </c>
      <c r="BZ205" s="46">
        <f t="shared" si="145"/>
        <v>187661.86430139397</v>
      </c>
      <c r="CA205" s="46">
        <f t="shared" si="145"/>
        <v>127373.55137836325</v>
      </c>
      <c r="CB205" s="46">
        <f t="shared" si="145"/>
        <v>138614.66032133694</v>
      </c>
      <c r="CC205" s="46">
        <f t="shared" si="145"/>
        <v>185097.52941639398</v>
      </c>
      <c r="CD205" s="46">
        <f t="shared" si="145"/>
        <v>187661.86430139397</v>
      </c>
    </row>
    <row r="206" spans="1:82" s="54" customFormat="1" x14ac:dyDescent="0.35">
      <c r="A206" s="39">
        <v>203</v>
      </c>
      <c r="B206" s="40" t="s">
        <v>82</v>
      </c>
      <c r="C206" s="40" t="s">
        <v>294</v>
      </c>
      <c r="D206" s="41">
        <v>1095.5999999999999</v>
      </c>
      <c r="E206" s="41">
        <f t="shared" si="161"/>
        <v>2629.44</v>
      </c>
      <c r="F206" s="41">
        <v>132.4</v>
      </c>
      <c r="G206" s="42" t="s">
        <v>90</v>
      </c>
      <c r="H206" s="43">
        <v>3</v>
      </c>
      <c r="I206" s="44">
        <v>11.25</v>
      </c>
      <c r="J206" s="41">
        <f t="shared" si="162"/>
        <v>1176.7</v>
      </c>
      <c r="K206" s="42" t="s">
        <v>85</v>
      </c>
      <c r="L206" s="44">
        <v>312.8</v>
      </c>
      <c r="M206" s="44">
        <v>78.2</v>
      </c>
      <c r="N206" s="41">
        <v>1128.4679999999998</v>
      </c>
      <c r="O206" s="45" t="s">
        <v>86</v>
      </c>
      <c r="P206" s="45" t="s">
        <v>85</v>
      </c>
      <c r="Q206" s="45" t="s">
        <v>87</v>
      </c>
      <c r="R206" s="45" t="s">
        <v>88</v>
      </c>
      <c r="S206" s="46">
        <f t="shared" si="163"/>
        <v>300453.91373230802</v>
      </c>
      <c r="T206" s="46">
        <f t="shared" si="146"/>
        <v>114.26536210459567</v>
      </c>
      <c r="U206" s="47">
        <f t="shared" si="164"/>
        <v>237478.98446774491</v>
      </c>
      <c r="V206" s="47">
        <f t="shared" si="147"/>
        <v>62974.929264563107</v>
      </c>
      <c r="W206" s="47">
        <f t="shared" si="165"/>
        <v>200535.51157434875</v>
      </c>
      <c r="X206" s="47">
        <f t="shared" si="148"/>
        <v>99918.402157959266</v>
      </c>
      <c r="Y206" s="48">
        <f t="shared" si="166"/>
        <v>283066.83384730801</v>
      </c>
      <c r="Z206" s="47">
        <f t="shared" si="149"/>
        <v>17387.079885000014</v>
      </c>
      <c r="AA206" s="48">
        <f t="shared" si="167"/>
        <v>290340.32081048191</v>
      </c>
      <c r="AB206" s="47">
        <f t="shared" si="150"/>
        <v>10113.592921826115</v>
      </c>
      <c r="AC206" s="47">
        <f t="shared" si="168"/>
        <v>190394.0042293485</v>
      </c>
      <c r="AD206" s="47">
        <f t="shared" si="169"/>
        <v>110059.90950295952</v>
      </c>
      <c r="AE206" s="47">
        <f t="shared" si="170"/>
        <v>41.856786807441708</v>
      </c>
      <c r="AF206" s="49">
        <f t="shared" si="171"/>
        <v>0.63368788199238324</v>
      </c>
      <c r="AG206" s="47">
        <f>IF(ISBLANK($D206),"",S206*_xlfn.XLOOKUP(Q206,DATA!$B$24:$B$25,DATA!$C$24:$C$25,"error",0,1)/1000)</f>
        <v>60.376213964507293</v>
      </c>
      <c r="AH206" s="47">
        <f>IF(ISBLANK($D206),"",V206*_xlfn.XLOOKUP(Q206,DATA!$B$24:$B$25,DATA!$C$24:$C$25,"error",0,1)/1000)</f>
        <v>12.654812035713956</v>
      </c>
      <c r="AI206" s="47">
        <f>IF(ISBLANK($D206),"",X206*_xlfn.XLOOKUP(Q206,DATA!$B$24:$B$25,DATA!$C$24:$C$25,"error",0,1)/1000)</f>
        <v>20.078602913641912</v>
      </c>
      <c r="AJ206" s="47">
        <f>IF(ISBLANK($D206),"",Z206*_xlfn.XLOOKUP(Q206,DATA!$B$24:$B$25,DATA!$C$24:$C$25,"error",0,1)/1000)</f>
        <v>3.4939337028907524</v>
      </c>
      <c r="AK206" s="47">
        <f>IF(ISBLANK($D206),"",AB206*_xlfn.XLOOKUP(Q206,DATA!$B$24:$B$25,DATA!$C$24:$C$25,"error",0,1)/1000)</f>
        <v>2.0323264976409576</v>
      </c>
      <c r="AL206" s="47">
        <f t="shared" si="151"/>
        <v>38.259675149887578</v>
      </c>
      <c r="AM206" s="47">
        <f t="shared" si="152"/>
        <v>22.116538814619716</v>
      </c>
      <c r="AN206" s="47">
        <f t="shared" si="172"/>
        <v>4.0798684492069643</v>
      </c>
      <c r="AO206" s="47">
        <f t="shared" si="173"/>
        <v>0.85513756105185834</v>
      </c>
      <c r="AP206" s="47">
        <f t="shared" si="174"/>
        <v>1.3567935640959359</v>
      </c>
      <c r="AQ206" s="47">
        <f t="shared" si="175"/>
        <v>0.23609943290622112</v>
      </c>
      <c r="AR206" s="47">
        <f t="shared" si="176"/>
        <v>0.13733263833149495</v>
      </c>
      <c r="AS206" s="47">
        <f t="shared" si="177"/>
        <v>2.5853631963855106</v>
      </c>
      <c r="AT206" s="47">
        <f t="shared" si="178"/>
        <v>1.4945052528214537</v>
      </c>
      <c r="AU206" s="47">
        <f t="shared" si="179"/>
        <v>0.22188950749007716</v>
      </c>
      <c r="AV206" s="47">
        <f t="shared" si="180"/>
        <v>4.650788490372651E-2</v>
      </c>
      <c r="AW206" s="47">
        <f t="shared" si="181"/>
        <v>7.3791167399398061E-2</v>
      </c>
      <c r="AX206" s="47">
        <f t="shared" si="182"/>
        <v>1.2840606881928016E-2</v>
      </c>
      <c r="AY206" s="47">
        <f t="shared" si="183"/>
        <v>7.4690328526674718E-3</v>
      </c>
      <c r="AZ206" s="47">
        <f t="shared" si="184"/>
        <v>0.14060869203772006</v>
      </c>
      <c r="BA206" s="47">
        <f t="shared" si="185"/>
        <v>8.1280815452357102E-2</v>
      </c>
      <c r="BB206" s="23">
        <f>IF(V206&gt;0,J206*DATA!$C$4,0)</f>
        <v>76485.5</v>
      </c>
      <c r="BC206" s="23">
        <f>IF(X206&gt;0,N206*_xlfn.XLOOKUP(Budapest!O206,DATA!$B$5:$B$6,DATA!$C$5:$C$6,"error",0,1),0)</f>
        <v>54166.463999999993</v>
      </c>
      <c r="BD206" s="23">
        <f>IF(Z206&gt;0,(L206-M206)*DATA!$C$7,"0,00 ")</f>
        <v>35190</v>
      </c>
      <c r="BE206" s="23">
        <f>IF(G206="basement",D206*DATA!$C$8,IF(G206="ground",0,"error"))</f>
        <v>43824</v>
      </c>
      <c r="BF206" s="23">
        <f t="shared" si="186"/>
        <v>209665.96399999998</v>
      </c>
      <c r="BG206" s="23">
        <v>1.48</v>
      </c>
      <c r="BH206" s="23">
        <v>2.4125000000000001</v>
      </c>
      <c r="BI206" s="23">
        <f t="shared" si="187"/>
        <v>0.85</v>
      </c>
      <c r="BJ206" s="23">
        <v>2.33</v>
      </c>
      <c r="BK206" s="23">
        <f t="shared" si="188"/>
        <v>0.21630769230769231</v>
      </c>
      <c r="BL206" s="23">
        <f t="shared" si="189"/>
        <v>0.23928112965340181</v>
      </c>
      <c r="BM206" s="5">
        <v>1.1000000000000001</v>
      </c>
      <c r="BN206" s="5">
        <f t="shared" si="190"/>
        <v>0.40124223602484466</v>
      </c>
      <c r="BO206" s="50"/>
      <c r="BP206" s="48">
        <f t="shared" si="153"/>
        <v>12325.499999999998</v>
      </c>
      <c r="BQ206" s="51">
        <f t="shared" si="154"/>
        <v>3</v>
      </c>
      <c r="BR206" s="47">
        <f t="shared" si="191"/>
        <v>3944.1599999999994</v>
      </c>
      <c r="BS206" s="46">
        <f t="shared" si="155"/>
        <v>11.25</v>
      </c>
      <c r="BT206" s="46">
        <f t="shared" si="192"/>
        <v>9367.3799999999992</v>
      </c>
      <c r="BU206" s="46">
        <f t="shared" si="156"/>
        <v>260.72016116999998</v>
      </c>
      <c r="BV206" s="46">
        <f t="shared" si="157"/>
        <v>206.07339853153843</v>
      </c>
      <c r="BW206" s="46">
        <f t="shared" si="158"/>
        <v>174.01554284480105</v>
      </c>
      <c r="BX206" s="46">
        <f t="shared" si="159"/>
        <v>245.63244866999997</v>
      </c>
      <c r="BY206" s="46">
        <f t="shared" si="160"/>
        <v>251.9440479091304</v>
      </c>
      <c r="BZ206" s="46">
        <f t="shared" si="145"/>
        <v>300453.91373230802</v>
      </c>
      <c r="CA206" s="46">
        <f t="shared" si="145"/>
        <v>237478.98446774491</v>
      </c>
      <c r="CB206" s="46">
        <f t="shared" si="145"/>
        <v>200535.51157434875</v>
      </c>
      <c r="CC206" s="46">
        <f t="shared" si="145"/>
        <v>283066.83384730801</v>
      </c>
      <c r="CD206" s="46">
        <f t="shared" si="145"/>
        <v>290340.32081048191</v>
      </c>
    </row>
    <row r="207" spans="1:82" s="54" customFormat="1" x14ac:dyDescent="0.35">
      <c r="A207" s="39">
        <v>204</v>
      </c>
      <c r="B207" s="40" t="s">
        <v>82</v>
      </c>
      <c r="C207" s="40" t="s">
        <v>295</v>
      </c>
      <c r="D207" s="41">
        <v>222.8</v>
      </c>
      <c r="E207" s="41">
        <f t="shared" si="161"/>
        <v>534.72</v>
      </c>
      <c r="F207" s="41">
        <v>71.2</v>
      </c>
      <c r="G207" s="42" t="s">
        <v>90</v>
      </c>
      <c r="H207" s="43">
        <v>3</v>
      </c>
      <c r="I207" s="44">
        <v>11.25</v>
      </c>
      <c r="J207" s="41">
        <f t="shared" si="162"/>
        <v>688.6</v>
      </c>
      <c r="K207" s="42" t="s">
        <v>85</v>
      </c>
      <c r="L207" s="44">
        <v>112.4</v>
      </c>
      <c r="M207" s="44">
        <v>0</v>
      </c>
      <c r="N207" s="41">
        <v>229.48400000000001</v>
      </c>
      <c r="O207" s="45" t="s">
        <v>86</v>
      </c>
      <c r="P207" s="45" t="s">
        <v>85</v>
      </c>
      <c r="Q207" s="45" t="s">
        <v>87</v>
      </c>
      <c r="R207" s="45" t="s">
        <v>88</v>
      </c>
      <c r="S207" s="46">
        <f t="shared" si="163"/>
        <v>96329.595640404019</v>
      </c>
      <c r="T207" s="46">
        <f t="shared" si="146"/>
        <v>180.14960285832589</v>
      </c>
      <c r="U207" s="47">
        <f t="shared" si="164"/>
        <v>59476.926063130173</v>
      </c>
      <c r="V207" s="47">
        <f t="shared" si="147"/>
        <v>36852.669577273846</v>
      </c>
      <c r="W207" s="47">
        <f t="shared" si="165"/>
        <v>76010.300276408627</v>
      </c>
      <c r="X207" s="47">
        <f t="shared" si="148"/>
        <v>20319.295363995392</v>
      </c>
      <c r="Y207" s="48">
        <f t="shared" si="166"/>
        <v>87999.212950404006</v>
      </c>
      <c r="Z207" s="47">
        <f t="shared" si="149"/>
        <v>8330.3826900000131</v>
      </c>
      <c r="AA207" s="48">
        <f t="shared" si="167"/>
        <v>94272.906608838792</v>
      </c>
      <c r="AB207" s="47">
        <f t="shared" si="150"/>
        <v>2056.6890315652272</v>
      </c>
      <c r="AC207" s="47">
        <f t="shared" si="168"/>
        <v>67559.036662834478</v>
      </c>
      <c r="AD207" s="47">
        <f t="shared" si="169"/>
        <v>28770.558977569541</v>
      </c>
      <c r="AE207" s="47">
        <f t="shared" si="170"/>
        <v>53.804905329087262</v>
      </c>
      <c r="AF207" s="49">
        <f t="shared" si="171"/>
        <v>0.70133209024390264</v>
      </c>
      <c r="AG207" s="47">
        <f>IF(ISBLANK($D207),"",S207*_xlfn.XLOOKUP(Q207,DATA!$B$24:$B$25,DATA!$C$24:$C$25,"error",0,1)/1000)</f>
        <v>19.357432243939186</v>
      </c>
      <c r="AH207" s="47">
        <f>IF(ISBLANK($D207),"",V207*_xlfn.XLOOKUP(Q207,DATA!$B$24:$B$25,DATA!$C$24:$C$25,"error",0,1)/1000)</f>
        <v>7.4055439515531791</v>
      </c>
      <c r="AI207" s="47">
        <f>IF(ISBLANK($D207),"",X207*_xlfn.XLOOKUP(Q207,DATA!$B$24:$B$25,DATA!$C$24:$C$25,"error",0,1)/1000)</f>
        <v>4.0831624033948737</v>
      </c>
      <c r="AJ207" s="47">
        <f>IF(ISBLANK($D207),"",Z207*_xlfn.XLOOKUP(Q207,DATA!$B$24:$B$25,DATA!$C$24:$C$25,"error",0,1)/1000)</f>
        <v>1.6739904015555025</v>
      </c>
      <c r="AK207" s="47">
        <f>IF(ISBLANK($D207),"",AB207*_xlfn.XLOOKUP(Q207,DATA!$B$24:$B$25,DATA!$C$24:$C$25,"error",0,1)/1000)</f>
        <v>0.41329166089303238</v>
      </c>
      <c r="AL207" s="47">
        <f t="shared" si="151"/>
        <v>13.575988417396589</v>
      </c>
      <c r="AM207" s="47">
        <f t="shared" si="152"/>
        <v>5.7814438265425974</v>
      </c>
      <c r="AN207" s="47">
        <f t="shared" si="172"/>
        <v>1.3080611036017542</v>
      </c>
      <c r="AO207" s="47">
        <f t="shared" si="173"/>
        <v>0.50042298337750435</v>
      </c>
      <c r="AP207" s="47">
        <f t="shared" si="174"/>
        <v>0.27591603329734837</v>
      </c>
      <c r="AQ207" s="47">
        <f t="shared" si="175"/>
        <v>0.11311839837450671</v>
      </c>
      <c r="AR207" s="47">
        <f t="shared" si="176"/>
        <v>2.7927812906404833E-2</v>
      </c>
      <c r="AS207" s="47">
        <f t="shared" si="177"/>
        <v>0.91738522795576427</v>
      </c>
      <c r="AT207" s="47">
        <f t="shared" si="178"/>
        <v>0.39067587564598993</v>
      </c>
      <c r="AU207" s="47">
        <f t="shared" si="179"/>
        <v>7.1140782517518972E-2</v>
      </c>
      <c r="AV207" s="47">
        <f t="shared" si="180"/>
        <v>2.7216222949524995E-2</v>
      </c>
      <c r="AW207" s="47">
        <f t="shared" si="181"/>
        <v>1.5006089901958661E-2</v>
      </c>
      <c r="AX207" s="47">
        <f t="shared" si="182"/>
        <v>6.1521066220320128E-3</v>
      </c>
      <c r="AY207" s="47">
        <f t="shared" si="183"/>
        <v>1.5188942310828005E-3</v>
      </c>
      <c r="AZ207" s="47">
        <f t="shared" si="184"/>
        <v>4.9893313704598465E-2</v>
      </c>
      <c r="BA207" s="47">
        <f t="shared" si="185"/>
        <v>2.1247468812920507E-2</v>
      </c>
      <c r="BB207" s="23">
        <f>IF(V207&gt;0,J207*DATA!$C$4,0)</f>
        <v>44759</v>
      </c>
      <c r="BC207" s="23">
        <f>IF(X207&gt;0,N207*_xlfn.XLOOKUP(Budapest!O207,DATA!$B$5:$B$6,DATA!$C$5:$C$6,"error",0,1),0)</f>
        <v>11015.232</v>
      </c>
      <c r="BD207" s="23">
        <f>IF(Z207&gt;0,(L207-M207)*DATA!$C$7,"0,00 ")</f>
        <v>16860</v>
      </c>
      <c r="BE207" s="23">
        <f>IF(G207="basement",D207*DATA!$C$8,IF(G207="ground",0,"error"))</f>
        <v>8912</v>
      </c>
      <c r="BF207" s="23">
        <f t="shared" si="186"/>
        <v>81546.232000000004</v>
      </c>
      <c r="BG207" s="23">
        <v>1.48</v>
      </c>
      <c r="BH207" s="23">
        <v>2.85</v>
      </c>
      <c r="BI207" s="23">
        <f t="shared" si="187"/>
        <v>0.85</v>
      </c>
      <c r="BJ207" s="23">
        <v>2.33</v>
      </c>
      <c r="BK207" s="23">
        <f t="shared" si="188"/>
        <v>0.21630769230769231</v>
      </c>
      <c r="BL207" s="23">
        <f t="shared" si="189"/>
        <v>0.23928112965340181</v>
      </c>
      <c r="BM207" s="5">
        <v>1.1000000000000001</v>
      </c>
      <c r="BN207" s="5">
        <f t="shared" si="190"/>
        <v>0.40124223602484466</v>
      </c>
      <c r="BO207" s="50"/>
      <c r="BP207" s="48">
        <f t="shared" si="153"/>
        <v>2506.5</v>
      </c>
      <c r="BQ207" s="51">
        <f t="shared" si="154"/>
        <v>3</v>
      </c>
      <c r="BR207" s="47">
        <f t="shared" si="191"/>
        <v>802.08</v>
      </c>
      <c r="BS207" s="46">
        <f t="shared" si="155"/>
        <v>11.25</v>
      </c>
      <c r="BT207" s="46">
        <f t="shared" si="192"/>
        <v>1904.94</v>
      </c>
      <c r="BU207" s="46">
        <f t="shared" si="156"/>
        <v>83.590416210000015</v>
      </c>
      <c r="BV207" s="46">
        <f t="shared" si="157"/>
        <v>51.611355486923088</v>
      </c>
      <c r="BW207" s="46">
        <f t="shared" si="158"/>
        <v>65.958261260333757</v>
      </c>
      <c r="BX207" s="46">
        <f t="shared" si="159"/>
        <v>76.361691210000004</v>
      </c>
      <c r="BY207" s="46">
        <f t="shared" si="160"/>
        <v>81.80571555782609</v>
      </c>
      <c r="BZ207" s="46">
        <f t="shared" si="145"/>
        <v>96329.595640404019</v>
      </c>
      <c r="CA207" s="46">
        <f t="shared" si="145"/>
        <v>59476.926063130173</v>
      </c>
      <c r="CB207" s="46">
        <f t="shared" si="145"/>
        <v>76010.300276408627</v>
      </c>
      <c r="CC207" s="46">
        <f t="shared" si="145"/>
        <v>87999.212950404006</v>
      </c>
      <c r="CD207" s="46">
        <f t="shared" si="145"/>
        <v>94272.906608838792</v>
      </c>
    </row>
    <row r="208" spans="1:82" s="54" customFormat="1" x14ac:dyDescent="0.35">
      <c r="A208" s="39">
        <v>205</v>
      </c>
      <c r="B208" s="40" t="s">
        <v>82</v>
      </c>
      <c r="C208" s="40" t="s">
        <v>296</v>
      </c>
      <c r="D208" s="41">
        <v>478.2</v>
      </c>
      <c r="E208" s="41">
        <f t="shared" si="161"/>
        <v>1147.68</v>
      </c>
      <c r="F208" s="41">
        <v>146.69999999999999</v>
      </c>
      <c r="G208" s="42" t="s">
        <v>90</v>
      </c>
      <c r="H208" s="43">
        <v>3</v>
      </c>
      <c r="I208" s="44">
        <v>11.25</v>
      </c>
      <c r="J208" s="41">
        <f t="shared" si="162"/>
        <v>1374.2749999999996</v>
      </c>
      <c r="K208" s="42" t="s">
        <v>85</v>
      </c>
      <c r="L208" s="44">
        <v>276.10000000000002</v>
      </c>
      <c r="M208" s="44">
        <v>65.84</v>
      </c>
      <c r="N208" s="41">
        <v>492.54599999999999</v>
      </c>
      <c r="O208" s="45" t="s">
        <v>86</v>
      </c>
      <c r="P208" s="45" t="s">
        <v>85</v>
      </c>
      <c r="Q208" s="45" t="s">
        <v>87</v>
      </c>
      <c r="R208" s="45" t="s">
        <v>88</v>
      </c>
      <c r="S208" s="46">
        <f t="shared" si="163"/>
        <v>199582.66665552606</v>
      </c>
      <c r="T208" s="46">
        <f t="shared" si="146"/>
        <v>173.90097122501572</v>
      </c>
      <c r="U208" s="47">
        <f t="shared" si="164"/>
        <v>126033.86839338831</v>
      </c>
      <c r="V208" s="47">
        <f t="shared" si="147"/>
        <v>73548.798262137745</v>
      </c>
      <c r="W208" s="47">
        <f t="shared" si="165"/>
        <v>155970.9653850476</v>
      </c>
      <c r="X208" s="47">
        <f t="shared" si="148"/>
        <v>43611.701270478457</v>
      </c>
      <c r="Y208" s="48">
        <f t="shared" si="166"/>
        <v>183999.51483702604</v>
      </c>
      <c r="Z208" s="47">
        <f t="shared" si="149"/>
        <v>15583.151818500017</v>
      </c>
      <c r="AA208" s="48">
        <f t="shared" si="167"/>
        <v>195168.35473948249</v>
      </c>
      <c r="AB208" s="47">
        <f t="shared" si="150"/>
        <v>4414.3119160435745</v>
      </c>
      <c r="AC208" s="47">
        <f t="shared" si="168"/>
        <v>137157.96326715979</v>
      </c>
      <c r="AD208" s="47">
        <f t="shared" si="169"/>
        <v>62424.703388366266</v>
      </c>
      <c r="AE208" s="47">
        <f t="shared" si="170"/>
        <v>54.392080883492142</v>
      </c>
      <c r="AF208" s="49">
        <f t="shared" si="171"/>
        <v>0.68722382341894694</v>
      </c>
      <c r="AG208" s="47">
        <f>IF(ISBLANK($D208),"",S208*_xlfn.XLOOKUP(Q208,DATA!$B$24:$B$25,DATA!$C$24:$C$25,"error",0,1)/1000)</f>
        <v>40.10613686442796</v>
      </c>
      <c r="AH208" s="47">
        <f>IF(ISBLANK($D208),"",V208*_xlfn.XLOOKUP(Q208,DATA!$B$24:$B$25,DATA!$C$24:$C$25,"error",0,1)/1000)</f>
        <v>14.779631010776578</v>
      </c>
      <c r="AI208" s="47">
        <f>IF(ISBLANK($D208),"",X208*_xlfn.XLOOKUP(Q208,DATA!$B$24:$B$25,DATA!$C$24:$C$25,"error",0,1)/1000)</f>
        <v>8.7637713703026456</v>
      </c>
      <c r="AJ208" s="47">
        <f>IF(ISBLANK($D208),"",Z208*_xlfn.XLOOKUP(Q208,DATA!$B$24:$B$25,DATA!$C$24:$C$25,"error",0,1)/1000)</f>
        <v>3.1314343579275783</v>
      </c>
      <c r="AK208" s="47">
        <f>IF(ISBLANK($D208),"",AB208*_xlfn.XLOOKUP(Q208,DATA!$B$24:$B$25,DATA!$C$24:$C$25,"error",0,1)/1000)</f>
        <v>0.88705597952895621</v>
      </c>
      <c r="AL208" s="47">
        <f t="shared" si="151"/>
        <v>27.561892718535759</v>
      </c>
      <c r="AM208" s="47">
        <f t="shared" si="152"/>
        <v>12.5442441458922</v>
      </c>
      <c r="AN208" s="47">
        <f t="shared" si="172"/>
        <v>2.7101361888797135</v>
      </c>
      <c r="AO208" s="47">
        <f t="shared" si="173"/>
        <v>0.99872029549973906</v>
      </c>
      <c r="AP208" s="47">
        <f t="shared" si="174"/>
        <v>0.59220398170014377</v>
      </c>
      <c r="AQ208" s="47">
        <f t="shared" si="175"/>
        <v>0.21160386514433957</v>
      </c>
      <c r="AR208" s="47">
        <f t="shared" si="176"/>
        <v>5.9942011363747841E-2</v>
      </c>
      <c r="AS208" s="47">
        <f t="shared" si="177"/>
        <v>1.8624701537079702</v>
      </c>
      <c r="AT208" s="47">
        <f t="shared" si="178"/>
        <v>0.84766603517174333</v>
      </c>
      <c r="AU208" s="47">
        <f t="shared" si="179"/>
        <v>0.14739465050605827</v>
      </c>
      <c r="AV208" s="47">
        <f t="shared" si="180"/>
        <v>5.4316838213706774E-2</v>
      </c>
      <c r="AW208" s="47">
        <f t="shared" si="181"/>
        <v>3.2207864412552217E-2</v>
      </c>
      <c r="AX208" s="47">
        <f t="shared" si="182"/>
        <v>1.1508380234416818E-2</v>
      </c>
      <c r="AY208" s="47">
        <f t="shared" si="183"/>
        <v>3.2600324115969817E-3</v>
      </c>
      <c r="AZ208" s="47">
        <f t="shared" si="184"/>
        <v>0.1012931152722728</v>
      </c>
      <c r="BA208" s="47">
        <f t="shared" si="185"/>
        <v>4.6101535233785462E-2</v>
      </c>
      <c r="BB208" s="23">
        <f>IF(V208&gt;0,J208*DATA!$C$4,0)</f>
        <v>89327.874999999971</v>
      </c>
      <c r="BC208" s="23">
        <f>IF(X208&gt;0,N208*_xlfn.XLOOKUP(Budapest!O208,DATA!$B$5:$B$6,DATA!$C$5:$C$6,"error",0,1),0)</f>
        <v>23642.207999999999</v>
      </c>
      <c r="BD208" s="23">
        <f>IF(Z208&gt;0,(L208-M208)*DATA!$C$7,"0,00 ")</f>
        <v>31539.000000000004</v>
      </c>
      <c r="BE208" s="23">
        <f>IF(G208="basement",D208*DATA!$C$8,IF(G208="ground",0,"error"))</f>
        <v>19128</v>
      </c>
      <c r="BF208" s="23">
        <f t="shared" si="186"/>
        <v>163637.08299999998</v>
      </c>
      <c r="BG208" s="23">
        <v>1.48</v>
      </c>
      <c r="BH208" s="23">
        <v>2.4326874320898226</v>
      </c>
      <c r="BI208" s="23">
        <f t="shared" si="187"/>
        <v>0.85</v>
      </c>
      <c r="BJ208" s="23">
        <v>2.33</v>
      </c>
      <c r="BK208" s="23">
        <f t="shared" si="188"/>
        <v>0.21630769230769231</v>
      </c>
      <c r="BL208" s="23">
        <f t="shared" si="189"/>
        <v>0.23928112965340181</v>
      </c>
      <c r="BM208" s="5">
        <v>1.1000000000000001</v>
      </c>
      <c r="BN208" s="5">
        <f t="shared" si="190"/>
        <v>0.40124223602484466</v>
      </c>
      <c r="BO208" s="50"/>
      <c r="BP208" s="48">
        <f t="shared" si="153"/>
        <v>5379.75</v>
      </c>
      <c r="BQ208" s="51">
        <f t="shared" si="154"/>
        <v>3</v>
      </c>
      <c r="BR208" s="47">
        <f t="shared" si="191"/>
        <v>1721.52</v>
      </c>
      <c r="BS208" s="46">
        <f t="shared" si="155"/>
        <v>11.25</v>
      </c>
      <c r="BT208" s="46">
        <f t="shared" si="192"/>
        <v>4088.61</v>
      </c>
      <c r="BU208" s="46">
        <f t="shared" si="156"/>
        <v>173.18870761500003</v>
      </c>
      <c r="BV208" s="46">
        <f t="shared" si="157"/>
        <v>109.36642519384615</v>
      </c>
      <c r="BW208" s="46">
        <f t="shared" si="158"/>
        <v>135.34446840077021</v>
      </c>
      <c r="BX208" s="46">
        <f t="shared" si="159"/>
        <v>159.66636136500003</v>
      </c>
      <c r="BY208" s="46">
        <f t="shared" si="160"/>
        <v>169.35816968021734</v>
      </c>
      <c r="BZ208" s="46">
        <f t="shared" si="145"/>
        <v>199582.66665552606</v>
      </c>
      <c r="CA208" s="46">
        <f t="shared" si="145"/>
        <v>126033.86839338831</v>
      </c>
      <c r="CB208" s="46">
        <f t="shared" si="145"/>
        <v>155970.9653850476</v>
      </c>
      <c r="CC208" s="46">
        <f t="shared" si="145"/>
        <v>183999.51483702604</v>
      </c>
      <c r="CD208" s="46">
        <f t="shared" si="145"/>
        <v>195168.35473948249</v>
      </c>
    </row>
    <row r="209" spans="1:82" s="54" customFormat="1" x14ac:dyDescent="0.35">
      <c r="A209" s="39">
        <v>206</v>
      </c>
      <c r="B209" s="40" t="s">
        <v>82</v>
      </c>
      <c r="C209" s="40" t="s">
        <v>297</v>
      </c>
      <c r="D209" s="41">
        <v>162.4</v>
      </c>
      <c r="E209" s="41">
        <f t="shared" si="161"/>
        <v>129.92000000000002</v>
      </c>
      <c r="F209" s="41">
        <v>51.4</v>
      </c>
      <c r="G209" s="42" t="s">
        <v>90</v>
      </c>
      <c r="H209" s="43">
        <v>1</v>
      </c>
      <c r="I209" s="44">
        <v>4.25</v>
      </c>
      <c r="J209" s="41">
        <f t="shared" si="162"/>
        <v>174.75</v>
      </c>
      <c r="K209" s="42" t="s">
        <v>85</v>
      </c>
      <c r="L209" s="44">
        <v>43.7</v>
      </c>
      <c r="M209" s="44">
        <v>0</v>
      </c>
      <c r="N209" s="41">
        <v>167.27200000000002</v>
      </c>
      <c r="O209" s="45" t="s">
        <v>86</v>
      </c>
      <c r="P209" s="45" t="s">
        <v>85</v>
      </c>
      <c r="Q209" s="45" t="s">
        <v>87</v>
      </c>
      <c r="R209" s="45" t="s">
        <v>88</v>
      </c>
      <c r="S209" s="46">
        <f t="shared" si="163"/>
        <v>39169.917925292008</v>
      </c>
      <c r="T209" s="46">
        <f t="shared" si="146"/>
        <v>301.49259486831897</v>
      </c>
      <c r="U209" s="47">
        <f t="shared" si="164"/>
        <v>29817.603071053545</v>
      </c>
      <c r="V209" s="47">
        <f t="shared" si="147"/>
        <v>9352.3148542384624</v>
      </c>
      <c r="W209" s="47">
        <f t="shared" si="165"/>
        <v>24359.085038789093</v>
      </c>
      <c r="X209" s="47">
        <f t="shared" si="148"/>
        <v>14810.832886502914</v>
      </c>
      <c r="Y209" s="48">
        <f t="shared" si="166"/>
        <v>35931.148142792008</v>
      </c>
      <c r="Z209" s="47">
        <f t="shared" si="149"/>
        <v>3238.7697824999996</v>
      </c>
      <c r="AA209" s="48">
        <f t="shared" si="167"/>
        <v>37670.787320596348</v>
      </c>
      <c r="AB209" s="47">
        <f t="shared" si="150"/>
        <v>1499.1306046956597</v>
      </c>
      <c r="AC209" s="47">
        <f t="shared" si="168"/>
        <v>28901.048127937036</v>
      </c>
      <c r="AD209" s="47">
        <f t="shared" si="169"/>
        <v>10268.869797354972</v>
      </c>
      <c r="AE209" s="47">
        <f t="shared" si="170"/>
        <v>79.039946100330738</v>
      </c>
      <c r="AF209" s="49">
        <f t="shared" si="171"/>
        <v>0.73783785258522672</v>
      </c>
      <c r="AG209" s="47">
        <f>IF(ISBLANK($D209),"",S209*_xlfn.XLOOKUP(Q209,DATA!$B$24:$B$25,DATA!$C$24:$C$25,"error",0,1)/1000)</f>
        <v>7.8711950070874286</v>
      </c>
      <c r="AH209" s="47">
        <f>IF(ISBLANK($D209),"",V209*_xlfn.XLOOKUP(Q209,DATA!$B$24:$B$25,DATA!$C$24:$C$25,"error",0,1)/1000)</f>
        <v>1.8793476699592189</v>
      </c>
      <c r="AI209" s="47">
        <f>IF(ISBLANK($D209),"",X209*_xlfn.XLOOKUP(Q209,DATA!$B$24:$B$25,DATA!$C$24:$C$25,"error",0,1)/1000)</f>
        <v>2.9762368685427605</v>
      </c>
      <c r="AJ209" s="47">
        <f>IF(ISBLANK($D209),"",Z209*_xlfn.XLOOKUP(Q209,DATA!$B$24:$B$25,DATA!$C$24:$C$25,"error",0,1)/1000)</f>
        <v>0.65083078779337489</v>
      </c>
      <c r="AK209" s="47">
        <f>IF(ISBLANK($D209),"",AB209*_xlfn.XLOOKUP(Q209,DATA!$B$24:$B$25,DATA!$C$24:$C$25,"error",0,1)/1000)</f>
        <v>0.30125029501359279</v>
      </c>
      <c r="AL209" s="47">
        <f t="shared" si="151"/>
        <v>5.8076656213089466</v>
      </c>
      <c r="AM209" s="47">
        <f t="shared" si="152"/>
        <v>2.063529385778482</v>
      </c>
      <c r="AN209" s="47">
        <f t="shared" si="172"/>
        <v>0.53188893536533388</v>
      </c>
      <c r="AO209" s="47">
        <f t="shared" si="173"/>
        <v>0.12699523140461647</v>
      </c>
      <c r="AP209" s="47">
        <f t="shared" si="174"/>
        <v>0.20111653414492522</v>
      </c>
      <c r="AQ209" s="47">
        <f t="shared" si="175"/>
        <v>4.3979306129590161E-2</v>
      </c>
      <c r="AR209" s="47">
        <f t="shared" si="176"/>
        <v>2.0356718204668518E-2</v>
      </c>
      <c r="AS209" s="47">
        <f t="shared" si="177"/>
        <v>0.39244778988380041</v>
      </c>
      <c r="AT209" s="47">
        <f t="shared" si="178"/>
        <v>0.13944114548153347</v>
      </c>
      <c r="AU209" s="47">
        <f t="shared" si="179"/>
        <v>2.8927543958084237E-2</v>
      </c>
      <c r="AV209" s="47">
        <f t="shared" si="180"/>
        <v>6.9068181243530247E-3</v>
      </c>
      <c r="AW209" s="47">
        <f t="shared" si="181"/>
        <v>1.0938011670009356E-2</v>
      </c>
      <c r="AX209" s="47">
        <f t="shared" si="182"/>
        <v>2.3918777525160006E-3</v>
      </c>
      <c r="AY209" s="47">
        <f t="shared" si="183"/>
        <v>1.1071293677192408E-3</v>
      </c>
      <c r="AZ209" s="47">
        <f t="shared" si="184"/>
        <v>2.1343836914597625E-2</v>
      </c>
      <c r="BA209" s="47">
        <f t="shared" si="185"/>
        <v>7.5837070434866122E-3</v>
      </c>
      <c r="BB209" s="23">
        <f>IF(V209&gt;0,J209*DATA!$C$4,0)</f>
        <v>11358.75</v>
      </c>
      <c r="BC209" s="23">
        <f>IF(X209&gt;0,N209*_xlfn.XLOOKUP(Budapest!O209,DATA!$B$5:$B$6,DATA!$C$5:$C$6,"error",0,1),0)</f>
        <v>8029.0560000000005</v>
      </c>
      <c r="BD209" s="23">
        <f>IF(Z209&gt;0,(L209-M209)*DATA!$C$7,"0,00 ")</f>
        <v>6555</v>
      </c>
      <c r="BE209" s="23">
        <f>IF(G209="basement",D209*DATA!$C$8,IF(G209="ground",0,"error"))</f>
        <v>6496</v>
      </c>
      <c r="BF209" s="23">
        <f t="shared" si="186"/>
        <v>32438.806</v>
      </c>
      <c r="BG209" s="23">
        <v>1.48</v>
      </c>
      <c r="BH209" s="23">
        <v>2.85</v>
      </c>
      <c r="BI209" s="23">
        <f t="shared" si="187"/>
        <v>0.85</v>
      </c>
      <c r="BJ209" s="23">
        <v>2.33</v>
      </c>
      <c r="BK209" s="23">
        <f t="shared" si="188"/>
        <v>0.21630769230769231</v>
      </c>
      <c r="BL209" s="23">
        <f t="shared" si="189"/>
        <v>0.23928112965340181</v>
      </c>
      <c r="BM209" s="5">
        <v>1.1000000000000001</v>
      </c>
      <c r="BN209" s="5">
        <f t="shared" si="190"/>
        <v>0.40124223602484466</v>
      </c>
      <c r="BO209" s="50"/>
      <c r="BP209" s="48">
        <f t="shared" si="153"/>
        <v>690.2</v>
      </c>
      <c r="BQ209" s="51">
        <f t="shared" si="154"/>
        <v>1</v>
      </c>
      <c r="BR209" s="47">
        <f t="shared" si="191"/>
        <v>220.86400000000003</v>
      </c>
      <c r="BS209" s="46">
        <f t="shared" si="155"/>
        <v>4.25</v>
      </c>
      <c r="BT209" s="46">
        <f t="shared" si="192"/>
        <v>524.55200000000002</v>
      </c>
      <c r="BU209" s="46">
        <f t="shared" si="156"/>
        <v>33.989862830000007</v>
      </c>
      <c r="BV209" s="46">
        <f t="shared" si="157"/>
        <v>25.874351849230774</v>
      </c>
      <c r="BW209" s="46">
        <f t="shared" si="158"/>
        <v>21.137699617137358</v>
      </c>
      <c r="BX209" s="46">
        <f t="shared" si="159"/>
        <v>31.179406580000002</v>
      </c>
      <c r="BY209" s="46">
        <f t="shared" si="160"/>
        <v>32.688985873478259</v>
      </c>
      <c r="BZ209" s="46">
        <f t="shared" si="145"/>
        <v>39169.917925292008</v>
      </c>
      <c r="CA209" s="46">
        <f t="shared" si="145"/>
        <v>29817.603071053545</v>
      </c>
      <c r="CB209" s="46">
        <f t="shared" si="145"/>
        <v>24359.085038789093</v>
      </c>
      <c r="CC209" s="46">
        <f t="shared" si="145"/>
        <v>35931.148142792008</v>
      </c>
      <c r="CD209" s="46">
        <f t="shared" si="145"/>
        <v>37670.787320596348</v>
      </c>
    </row>
    <row r="210" spans="1:82" s="54" customFormat="1" x14ac:dyDescent="0.35">
      <c r="A210" s="39">
        <v>207</v>
      </c>
      <c r="B210" s="40" t="s">
        <v>82</v>
      </c>
      <c r="C210" s="40" t="s">
        <v>298</v>
      </c>
      <c r="D210" s="41">
        <v>758.5</v>
      </c>
      <c r="E210" s="41">
        <f t="shared" si="161"/>
        <v>2427.2000000000003</v>
      </c>
      <c r="F210" s="41">
        <v>115</v>
      </c>
      <c r="G210" s="42" t="s">
        <v>90</v>
      </c>
      <c r="H210" s="43">
        <v>4</v>
      </c>
      <c r="I210" s="44">
        <v>14.5</v>
      </c>
      <c r="J210" s="41">
        <f t="shared" si="162"/>
        <v>1367.3</v>
      </c>
      <c r="K210" s="42" t="s">
        <v>85</v>
      </c>
      <c r="L210" s="44">
        <v>300.2</v>
      </c>
      <c r="M210" s="44">
        <v>75.099999999999994</v>
      </c>
      <c r="N210" s="41">
        <v>781.255</v>
      </c>
      <c r="O210" s="45" t="s">
        <v>86</v>
      </c>
      <c r="P210" s="45" t="s">
        <v>85</v>
      </c>
      <c r="Q210" s="45" t="s">
        <v>87</v>
      </c>
      <c r="R210" s="45" t="s">
        <v>88</v>
      </c>
      <c r="S210" s="46">
        <f t="shared" si="163"/>
        <v>267053.37251820503</v>
      </c>
      <c r="T210" s="46">
        <f t="shared" si="146"/>
        <v>110.02528531567444</v>
      </c>
      <c r="U210" s="47">
        <f t="shared" si="164"/>
        <v>193877.86407642963</v>
      </c>
      <c r="V210" s="47">
        <f t="shared" si="147"/>
        <v>73175.508441775397</v>
      </c>
      <c r="W210" s="47">
        <f t="shared" si="165"/>
        <v>197878.39256492633</v>
      </c>
      <c r="X210" s="47">
        <f t="shared" si="148"/>
        <v>69174.9799532787</v>
      </c>
      <c r="Y210" s="48">
        <f t="shared" si="166"/>
        <v>250370.37302070501</v>
      </c>
      <c r="Z210" s="47">
        <f t="shared" si="149"/>
        <v>16682.999497500015</v>
      </c>
      <c r="AA210" s="48">
        <f t="shared" si="167"/>
        <v>260051.58333309635</v>
      </c>
      <c r="AB210" s="47">
        <f t="shared" si="150"/>
        <v>7001.7891851086752</v>
      </c>
      <c r="AC210" s="47">
        <f t="shared" si="168"/>
        <v>166035.27707766279</v>
      </c>
      <c r="AD210" s="47">
        <f t="shared" si="169"/>
        <v>101018.09544054224</v>
      </c>
      <c r="AE210" s="47">
        <f t="shared" si="170"/>
        <v>41.61918895869406</v>
      </c>
      <c r="AF210" s="49">
        <f t="shared" si="171"/>
        <v>0.62173068818422861</v>
      </c>
      <c r="AG210" s="47">
        <f>IF(ISBLANK($D210),"",S210*_xlfn.XLOOKUP(Q210,DATA!$B$24:$B$25,DATA!$C$24:$C$25,"error",0,1)/1000)</f>
        <v>53.664375207533297</v>
      </c>
      <c r="AH210" s="47">
        <f>IF(ISBLANK($D210),"",V210*_xlfn.XLOOKUP(Q210,DATA!$B$24:$B$25,DATA!$C$24:$C$25,"error",0,1)/1000)</f>
        <v>14.704618421374766</v>
      </c>
      <c r="AI210" s="47">
        <f>IF(ISBLANK($D210),"",X210*_xlfn.XLOOKUP(Q210,DATA!$B$24:$B$25,DATA!$C$24:$C$25,"error",0,1)/1000)</f>
        <v>13.900712221611355</v>
      </c>
      <c r="AJ210" s="47">
        <f>IF(ISBLANK($D210),"",Z210*_xlfn.XLOOKUP(Q210,DATA!$B$24:$B$25,DATA!$C$24:$C$25,"error",0,1)/1000)</f>
        <v>3.3524487490226278</v>
      </c>
      <c r="AK210" s="47">
        <f>IF(ISBLANK($D210),"",AB210*_xlfn.XLOOKUP(Q210,DATA!$B$24:$B$25,DATA!$C$24:$C$25,"error",0,1)/1000)</f>
        <v>1.4070095367475883</v>
      </c>
      <c r="AL210" s="47">
        <f t="shared" si="151"/>
        <v>33.36478892875634</v>
      </c>
      <c r="AM210" s="47">
        <f t="shared" si="152"/>
        <v>20.299586278776957</v>
      </c>
      <c r="AN210" s="47">
        <f t="shared" si="172"/>
        <v>3.6263219715023451</v>
      </c>
      <c r="AO210" s="47">
        <f t="shared" si="173"/>
        <v>0.99365138712178602</v>
      </c>
      <c r="AP210" s="47">
        <f t="shared" si="174"/>
        <v>0.93932814746875493</v>
      </c>
      <c r="AQ210" s="47">
        <f t="shared" si="175"/>
        <v>0.22653871418239721</v>
      </c>
      <c r="AR210" s="47">
        <f t="shared" si="176"/>
        <v>9.5077406146803864E-2</v>
      </c>
      <c r="AS210" s="47">
        <f t="shared" si="177"/>
        <v>2.2545956549197421</v>
      </c>
      <c r="AT210" s="47">
        <f t="shared" si="178"/>
        <v>1.371726316582603</v>
      </c>
      <c r="AU210" s="47">
        <f t="shared" si="179"/>
        <v>0.1972227306528733</v>
      </c>
      <c r="AV210" s="47">
        <f t="shared" si="180"/>
        <v>5.4041158348657463E-2</v>
      </c>
      <c r="AW210" s="47">
        <f t="shared" si="181"/>
        <v>5.1086710909495674E-2</v>
      </c>
      <c r="AX210" s="47">
        <f t="shared" si="182"/>
        <v>1.2320633457468016E-2</v>
      </c>
      <c r="AY210" s="47">
        <f t="shared" si="183"/>
        <v>5.170921338762546E-3</v>
      </c>
      <c r="AZ210" s="47">
        <f t="shared" si="184"/>
        <v>0.1226194240543837</v>
      </c>
      <c r="BA210" s="47">
        <f t="shared" si="185"/>
        <v>7.4603306598489599E-2</v>
      </c>
      <c r="BB210" s="23">
        <f>IF(V210&gt;0,J210*DATA!$C$4,0)</f>
        <v>88874.5</v>
      </c>
      <c r="BC210" s="23">
        <f>IF(X210&gt;0,N210*_xlfn.XLOOKUP(Budapest!O210,DATA!$B$5:$B$6,DATA!$C$5:$C$6,"error",0,1),0)</f>
        <v>37500.239999999998</v>
      </c>
      <c r="BD210" s="23">
        <f>IF(Z210&gt;0,(L210-M210)*DATA!$C$7,"0,00 ")</f>
        <v>33765</v>
      </c>
      <c r="BE210" s="23">
        <f>IF(G210="basement",D210*DATA!$C$8,IF(G210="ground",0,"error"))</f>
        <v>30340</v>
      </c>
      <c r="BF210" s="23">
        <f t="shared" si="186"/>
        <v>190479.74</v>
      </c>
      <c r="BG210" s="23">
        <v>1.48</v>
      </c>
      <c r="BH210" s="23">
        <v>2.4122085276482346</v>
      </c>
      <c r="BI210" s="23">
        <f t="shared" si="187"/>
        <v>0.85</v>
      </c>
      <c r="BJ210" s="23">
        <v>2.33</v>
      </c>
      <c r="BK210" s="23">
        <f t="shared" si="188"/>
        <v>0.21630769230769231</v>
      </c>
      <c r="BL210" s="23">
        <f t="shared" si="189"/>
        <v>0.23928112965340181</v>
      </c>
      <c r="BM210" s="5">
        <v>1.1000000000000001</v>
      </c>
      <c r="BN210" s="5">
        <f t="shared" si="190"/>
        <v>0.40124223602484466</v>
      </c>
      <c r="BO210" s="50"/>
      <c r="BP210" s="48">
        <f t="shared" si="153"/>
        <v>10998.25</v>
      </c>
      <c r="BQ210" s="51">
        <f t="shared" si="154"/>
        <v>4</v>
      </c>
      <c r="BR210" s="47">
        <f t="shared" si="191"/>
        <v>3519.44</v>
      </c>
      <c r="BS210" s="46">
        <f t="shared" si="155"/>
        <v>14.5</v>
      </c>
      <c r="BT210" s="46">
        <f t="shared" si="192"/>
        <v>8798.6</v>
      </c>
      <c r="BU210" s="46">
        <f t="shared" si="156"/>
        <v>231.73669951250002</v>
      </c>
      <c r="BV210" s="46">
        <f t="shared" si="157"/>
        <v>168.23834092019231</v>
      </c>
      <c r="BW210" s="46">
        <f t="shared" si="158"/>
        <v>171.70981652631579</v>
      </c>
      <c r="BX210" s="46">
        <f t="shared" si="159"/>
        <v>217.2599557625</v>
      </c>
      <c r="BY210" s="46">
        <f t="shared" si="160"/>
        <v>225.6608671755435</v>
      </c>
      <c r="BZ210" s="46">
        <f t="shared" si="145"/>
        <v>267053.37251820503</v>
      </c>
      <c r="CA210" s="46">
        <f t="shared" si="145"/>
        <v>193877.86407642963</v>
      </c>
      <c r="CB210" s="46">
        <f t="shared" si="145"/>
        <v>197878.39256492633</v>
      </c>
      <c r="CC210" s="46">
        <f t="shared" si="145"/>
        <v>250370.37302070501</v>
      </c>
      <c r="CD210" s="46">
        <f t="shared" si="145"/>
        <v>260051.58333309635</v>
      </c>
    </row>
    <row r="211" spans="1:82" s="54" customFormat="1" x14ac:dyDescent="0.35">
      <c r="A211" s="39">
        <v>208</v>
      </c>
      <c r="B211" s="40" t="s">
        <v>82</v>
      </c>
      <c r="C211" s="40" t="s">
        <v>299</v>
      </c>
      <c r="D211" s="41">
        <v>105.6</v>
      </c>
      <c r="E211" s="41">
        <f t="shared" si="161"/>
        <v>506.88</v>
      </c>
      <c r="F211" s="41">
        <v>48</v>
      </c>
      <c r="G211" s="42" t="s">
        <v>90</v>
      </c>
      <c r="H211" s="43">
        <v>6</v>
      </c>
      <c r="I211" s="44">
        <v>19.5</v>
      </c>
      <c r="J211" s="41">
        <f t="shared" si="162"/>
        <v>776.8</v>
      </c>
      <c r="K211" s="42" t="s">
        <v>85</v>
      </c>
      <c r="L211" s="44">
        <v>159.19999999999999</v>
      </c>
      <c r="M211" s="44">
        <v>87.6</v>
      </c>
      <c r="N211" s="41">
        <v>108.768</v>
      </c>
      <c r="O211" s="45" t="s">
        <v>86</v>
      </c>
      <c r="P211" s="45" t="s">
        <v>85</v>
      </c>
      <c r="Q211" s="45" t="s">
        <v>87</v>
      </c>
      <c r="R211" s="45" t="s">
        <v>88</v>
      </c>
      <c r="S211" s="46">
        <f t="shared" si="163"/>
        <v>85286.965462608016</v>
      </c>
      <c r="T211" s="46">
        <f t="shared" si="146"/>
        <v>168.25869133248111</v>
      </c>
      <c r="U211" s="47">
        <f t="shared" si="164"/>
        <v>43713.985898817227</v>
      </c>
      <c r="V211" s="47">
        <f t="shared" si="147"/>
        <v>41572.979563790788</v>
      </c>
      <c r="W211" s="47">
        <f t="shared" si="165"/>
        <v>75656.276097985421</v>
      </c>
      <c r="X211" s="47">
        <f t="shared" si="148"/>
        <v>9630.6893646225944</v>
      </c>
      <c r="Y211" s="48">
        <f t="shared" si="166"/>
        <v>79980.422752607992</v>
      </c>
      <c r="Z211" s="47">
        <f t="shared" si="149"/>
        <v>5306.5427100000234</v>
      </c>
      <c r="AA211" s="48">
        <f t="shared" si="167"/>
        <v>84312.161325564535</v>
      </c>
      <c r="AB211" s="47">
        <f t="shared" si="150"/>
        <v>974.8041370434803</v>
      </c>
      <c r="AC211" s="47">
        <f t="shared" si="168"/>
        <v>57485.015775456886</v>
      </c>
      <c r="AD211" s="47">
        <f t="shared" si="169"/>
        <v>27801.949687151129</v>
      </c>
      <c r="AE211" s="47">
        <f t="shared" si="170"/>
        <v>54.849174730017225</v>
      </c>
      <c r="AF211" s="49">
        <f t="shared" si="171"/>
        <v>0.67401877254807219</v>
      </c>
      <c r="AG211" s="47">
        <f>IF(ISBLANK($D211),"",S211*_xlfn.XLOOKUP(Q211,DATA!$B$24:$B$25,DATA!$C$24:$C$25,"error",0,1)/1000)</f>
        <v>17.138415709711079</v>
      </c>
      <c r="AH211" s="47">
        <f>IF(ISBLANK($D211),"",V211*_xlfn.XLOOKUP(Q211,DATA!$B$24:$B$25,DATA!$C$24:$C$25,"error",0,1)/1000)</f>
        <v>8.3540902433437587</v>
      </c>
      <c r="AI211" s="47">
        <f>IF(ISBLANK($D211),"",X211*_xlfn.XLOOKUP(Q211,DATA!$B$24:$B$25,DATA!$C$24:$C$25,"error",0,1)/1000)</f>
        <v>1.9352870278209102</v>
      </c>
      <c r="AJ211" s="47">
        <f>IF(ISBLANK($D211),"",Z211*_xlfn.XLOOKUP(Q211,DATA!$B$24:$B$25,DATA!$C$24:$C$25,"error",0,1)/1000)</f>
        <v>1.0663497575745047</v>
      </c>
      <c r="AK211" s="47">
        <f>IF(ISBLANK($D211),"",AB211*_xlfn.XLOOKUP(Q211,DATA!$B$24:$B$25,DATA!$C$24:$C$25,"error",0,1)/1000)</f>
        <v>0.19588689133888734</v>
      </c>
      <c r="AL211" s="47">
        <f t="shared" si="151"/>
        <v>11.551613920078061</v>
      </c>
      <c r="AM211" s="47">
        <f t="shared" si="152"/>
        <v>5.586801789633018</v>
      </c>
      <c r="AN211" s="47">
        <f t="shared" si="172"/>
        <v>1.1581130536695754</v>
      </c>
      <c r="AO211" s="47">
        <f t="shared" si="173"/>
        <v>0.56452014738258138</v>
      </c>
      <c r="AP211" s="47">
        <f t="shared" si="174"/>
        <v>0.13077528328635546</v>
      </c>
      <c r="AQ211" s="47">
        <f t="shared" si="175"/>
        <v>7.2057627434294516E-2</v>
      </c>
      <c r="AR211" s="47">
        <f t="shared" si="176"/>
        <v>1.3236880803035648E-2</v>
      </c>
      <c r="AS211" s="47">
        <f t="shared" si="177"/>
        <v>0.78058993890626704</v>
      </c>
      <c r="AT211" s="47">
        <f t="shared" si="178"/>
        <v>0.37752311476330835</v>
      </c>
      <c r="AU211" s="47">
        <f t="shared" si="179"/>
        <v>6.2985642379356943E-2</v>
      </c>
      <c r="AV211" s="47">
        <f t="shared" si="180"/>
        <v>3.0702239307567564E-2</v>
      </c>
      <c r="AW211" s="47">
        <f t="shared" si="181"/>
        <v>7.112401677050427E-3</v>
      </c>
      <c r="AX211" s="47">
        <f t="shared" si="182"/>
        <v>3.9189575990880186E-3</v>
      </c>
      <c r="AY211" s="47">
        <f t="shared" si="183"/>
        <v>7.1990678097999679E-4</v>
      </c>
      <c r="AZ211" s="47">
        <f t="shared" si="184"/>
        <v>4.2453505364685999E-2</v>
      </c>
      <c r="BA211" s="47">
        <f t="shared" si="185"/>
        <v>2.0532137014670944E-2</v>
      </c>
      <c r="BB211" s="23">
        <f>IF(V211&gt;0,J211*DATA!$C$4,0)</f>
        <v>50492</v>
      </c>
      <c r="BC211" s="23">
        <f>IF(X211&gt;0,N211*_xlfn.XLOOKUP(Budapest!O211,DATA!$B$5:$B$6,DATA!$C$5:$C$6,"error",0,1),0)</f>
        <v>5220.8639999999996</v>
      </c>
      <c r="BD211" s="23">
        <f>IF(Z211&gt;0,(L211-M211)*DATA!$C$7,"0,00 ")</f>
        <v>10740</v>
      </c>
      <c r="BE211" s="23">
        <f>IF(G211="basement",D211*DATA!$C$8,IF(G211="ground",0,"error"))</f>
        <v>4224</v>
      </c>
      <c r="BF211" s="23">
        <f t="shared" si="186"/>
        <v>70676.864000000001</v>
      </c>
      <c r="BG211" s="23">
        <v>1.48</v>
      </c>
      <c r="BH211" s="23">
        <v>1.887060301507538</v>
      </c>
      <c r="BI211" s="23">
        <f t="shared" si="187"/>
        <v>0.85</v>
      </c>
      <c r="BJ211" s="23">
        <v>2.33</v>
      </c>
      <c r="BK211" s="23">
        <f t="shared" si="188"/>
        <v>0.21630769230769231</v>
      </c>
      <c r="BL211" s="23">
        <f t="shared" si="189"/>
        <v>0.23928112965340181</v>
      </c>
      <c r="BM211" s="5">
        <v>1.1000000000000001</v>
      </c>
      <c r="BN211" s="5">
        <f t="shared" si="190"/>
        <v>0.40124223602484466</v>
      </c>
      <c r="BO211" s="50"/>
      <c r="BP211" s="48">
        <f t="shared" si="153"/>
        <v>2059.1999999999998</v>
      </c>
      <c r="BQ211" s="51">
        <f t="shared" si="154"/>
        <v>6</v>
      </c>
      <c r="BR211" s="47">
        <f t="shared" si="191"/>
        <v>658.94399999999996</v>
      </c>
      <c r="BS211" s="46">
        <f t="shared" si="155"/>
        <v>19.5</v>
      </c>
      <c r="BT211" s="46">
        <f t="shared" si="192"/>
        <v>1647.36</v>
      </c>
      <c r="BU211" s="46">
        <f t="shared" si="156"/>
        <v>74.008126920000009</v>
      </c>
      <c r="BV211" s="46">
        <f t="shared" si="157"/>
        <v>37.93299713538461</v>
      </c>
      <c r="BW211" s="46">
        <f t="shared" si="158"/>
        <v>65.651055274197688</v>
      </c>
      <c r="BX211" s="46">
        <f t="shared" si="159"/>
        <v>69.403351919999992</v>
      </c>
      <c r="BY211" s="46">
        <f t="shared" si="160"/>
        <v>73.162236485217392</v>
      </c>
      <c r="BZ211" s="46">
        <f t="shared" si="145"/>
        <v>85286.965462608016</v>
      </c>
      <c r="CA211" s="46">
        <f t="shared" si="145"/>
        <v>43713.985898817227</v>
      </c>
      <c r="CB211" s="46">
        <f t="shared" si="145"/>
        <v>75656.276097985421</v>
      </c>
      <c r="CC211" s="46">
        <f t="shared" si="145"/>
        <v>79980.422752607992</v>
      </c>
      <c r="CD211" s="46">
        <f t="shared" si="145"/>
        <v>84312.161325564535</v>
      </c>
    </row>
    <row r="212" spans="1:82" s="54" customFormat="1" x14ac:dyDescent="0.35">
      <c r="A212" s="39">
        <v>209</v>
      </c>
      <c r="B212" s="40" t="s">
        <v>82</v>
      </c>
      <c r="C212" s="40" t="s">
        <v>300</v>
      </c>
      <c r="D212" s="41">
        <v>479</v>
      </c>
      <c r="E212" s="41">
        <f t="shared" si="161"/>
        <v>1532.8000000000002</v>
      </c>
      <c r="F212" s="41">
        <v>123.8</v>
      </c>
      <c r="G212" s="42" t="s">
        <v>84</v>
      </c>
      <c r="H212" s="43">
        <v>4</v>
      </c>
      <c r="I212" s="44">
        <v>14.5</v>
      </c>
      <c r="J212" s="41">
        <f t="shared" si="162"/>
        <v>1461.3999999999999</v>
      </c>
      <c r="K212" s="42" t="s">
        <v>85</v>
      </c>
      <c r="L212" s="44">
        <v>333.70000000000005</v>
      </c>
      <c r="M212" s="44">
        <v>79.599999999999994</v>
      </c>
      <c r="N212" s="41">
        <v>493.37</v>
      </c>
      <c r="O212" s="45" t="s">
        <v>86</v>
      </c>
      <c r="P212" s="45" t="s">
        <v>85</v>
      </c>
      <c r="Q212" s="45" t="s">
        <v>87</v>
      </c>
      <c r="R212" s="45" t="s">
        <v>88</v>
      </c>
      <c r="S212" s="46">
        <f t="shared" si="163"/>
        <v>218376.78062557004</v>
      </c>
      <c r="T212" s="46">
        <f t="shared" si="146"/>
        <v>142.46919404069024</v>
      </c>
      <c r="U212" s="47">
        <f t="shared" si="164"/>
        <v>140165.20449976696</v>
      </c>
      <c r="V212" s="47">
        <f t="shared" si="147"/>
        <v>78211.576125803083</v>
      </c>
      <c r="W212" s="47">
        <f t="shared" si="165"/>
        <v>174692.11958717782</v>
      </c>
      <c r="X212" s="47">
        <f t="shared" si="148"/>
        <v>43684.661038392223</v>
      </c>
      <c r="Y212" s="48">
        <f t="shared" si="166"/>
        <v>199544.48310307</v>
      </c>
      <c r="Z212" s="47">
        <f t="shared" si="149"/>
        <v>18832.297522500041</v>
      </c>
      <c r="AA212" s="48">
        <f t="shared" si="167"/>
        <v>218376.78062557004</v>
      </c>
      <c r="AB212" s="47">
        <f t="shared" si="150"/>
        <v>0</v>
      </c>
      <c r="AC212" s="47">
        <f t="shared" si="168"/>
        <v>140728.53468669535</v>
      </c>
      <c r="AD212" s="47">
        <f t="shared" si="169"/>
        <v>77648.245938874694</v>
      </c>
      <c r="AE212" s="47">
        <f t="shared" si="170"/>
        <v>50.657780492480875</v>
      </c>
      <c r="AF212" s="49">
        <f t="shared" si="171"/>
        <v>0.6444299356532287</v>
      </c>
      <c r="AG212" s="47">
        <f>IF(ISBLANK($D212),"",S212*_xlfn.XLOOKUP(Q212,DATA!$B$24:$B$25,DATA!$C$24:$C$25,"error",0,1)/1000)</f>
        <v>43.882814066708299</v>
      </c>
      <c r="AH212" s="47">
        <f>IF(ISBLANK($D212),"",V212*_xlfn.XLOOKUP(Q212,DATA!$B$24:$B$25,DATA!$C$24:$C$25,"error",0,1)/1000)</f>
        <v>15.716616222480129</v>
      </c>
      <c r="AI212" s="47">
        <f>IF(ISBLANK($D212),"",X212*_xlfn.XLOOKUP(Q212,DATA!$B$24:$B$25,DATA!$C$24:$C$25,"error",0,1)/1000)</f>
        <v>8.7784326356649167</v>
      </c>
      <c r="AJ212" s="47">
        <f>IF(ISBLANK($D212),"",Z212*_xlfn.XLOOKUP(Q212,DATA!$B$24:$B$25,DATA!$C$24:$C$25,"error",0,1)/1000)</f>
        <v>3.7843501871463832</v>
      </c>
      <c r="AK212" s="47">
        <f>IF(ISBLANK($D212),"",AB212*_xlfn.XLOOKUP(Q212,DATA!$B$24:$B$25,DATA!$C$24:$C$25,"error",0,1)/1000)</f>
        <v>0</v>
      </c>
      <c r="AL212" s="47">
        <f t="shared" si="151"/>
        <v>28.279399045291431</v>
      </c>
      <c r="AM212" s="47">
        <f t="shared" si="152"/>
        <v>15.603415021416868</v>
      </c>
      <c r="AN212" s="47">
        <f t="shared" si="172"/>
        <v>2.9653417598928398</v>
      </c>
      <c r="AO212" s="47">
        <f t="shared" si="173"/>
        <v>1.0620362298981774</v>
      </c>
      <c r="AP212" s="47">
        <f t="shared" si="174"/>
        <v>0.59319470354322179</v>
      </c>
      <c r="AQ212" s="47">
        <f t="shared" si="175"/>
        <v>0.25572406607617593</v>
      </c>
      <c r="AR212" s="47">
        <f t="shared" si="176"/>
        <v>0</v>
      </c>
      <c r="AS212" s="47">
        <f t="shared" si="177"/>
        <v>1.910954999517575</v>
      </c>
      <c r="AT212" s="47">
        <f t="shared" si="178"/>
        <v>1.0543867603752648</v>
      </c>
      <c r="AU212" s="47">
        <f t="shared" si="179"/>
        <v>0.16127437216027821</v>
      </c>
      <c r="AV212" s="47">
        <f t="shared" si="180"/>
        <v>5.7760366277135967E-2</v>
      </c>
      <c r="AW212" s="47">
        <f t="shared" si="181"/>
        <v>3.2261746243438937E-2</v>
      </c>
      <c r="AX212" s="47">
        <f t="shared" si="182"/>
        <v>1.3907920753188035E-2</v>
      </c>
      <c r="AY212" s="47">
        <f t="shared" si="183"/>
        <v>0</v>
      </c>
      <c r="AZ212" s="47">
        <f t="shared" si="184"/>
        <v>0.10393003327376293</v>
      </c>
      <c r="BA212" s="47">
        <f t="shared" si="185"/>
        <v>5.7344338886515273E-2</v>
      </c>
      <c r="BB212" s="23">
        <f>IF(V212&gt;0,J212*DATA!$C$4,0)</f>
        <v>94990.999999999985</v>
      </c>
      <c r="BC212" s="23">
        <f>IF(X212&gt;0,N212*_xlfn.XLOOKUP(Budapest!O212,DATA!$B$5:$B$6,DATA!$C$5:$C$6,"error",0,1),0)</f>
        <v>23681.760000000002</v>
      </c>
      <c r="BD212" s="23">
        <f>IF(Z212&gt;0,(L212-M212)*DATA!$C$7,"0,00 ")</f>
        <v>38115.000000000007</v>
      </c>
      <c r="BE212" s="23">
        <f>IF(G212="basement",D212*DATA!$C$8,IF(G212="ground",0,"error"))</f>
        <v>0</v>
      </c>
      <c r="BF212" s="23">
        <f t="shared" si="186"/>
        <v>156787.75999999998</v>
      </c>
      <c r="BG212" s="23">
        <v>1.48</v>
      </c>
      <c r="BH212" s="23">
        <v>2.4325591848966139</v>
      </c>
      <c r="BI212" s="23">
        <f t="shared" si="187"/>
        <v>0.56999999999999995</v>
      </c>
      <c r="BJ212" s="23">
        <v>2.33</v>
      </c>
      <c r="BK212" s="23">
        <f t="shared" si="188"/>
        <v>0.21630769230769231</v>
      </c>
      <c r="BL212" s="23">
        <f t="shared" si="189"/>
        <v>0.23928112965340181</v>
      </c>
      <c r="BM212" s="5">
        <v>1.1000000000000001</v>
      </c>
      <c r="BN212" s="5">
        <f t="shared" si="190"/>
        <v>0.56999999999999995</v>
      </c>
      <c r="BO212" s="50"/>
      <c r="BP212" s="48">
        <f t="shared" si="153"/>
        <v>6945.5</v>
      </c>
      <c r="BQ212" s="51">
        <f t="shared" si="154"/>
        <v>4</v>
      </c>
      <c r="BR212" s="47">
        <f t="shared" si="191"/>
        <v>2222.56</v>
      </c>
      <c r="BS212" s="46">
        <f t="shared" si="155"/>
        <v>14.5</v>
      </c>
      <c r="BT212" s="46">
        <f t="shared" si="192"/>
        <v>5556.4000000000005</v>
      </c>
      <c r="BU212" s="46">
        <f t="shared" si="156"/>
        <v>189.49737992500002</v>
      </c>
      <c r="BV212" s="46">
        <f t="shared" si="157"/>
        <v>121.62895218653848</v>
      </c>
      <c r="BW212" s="46">
        <f t="shared" si="158"/>
        <v>151.58982956193839</v>
      </c>
      <c r="BX212" s="46">
        <f t="shared" si="159"/>
        <v>173.155573675</v>
      </c>
      <c r="BY212" s="46">
        <f t="shared" si="160"/>
        <v>189.49737992500002</v>
      </c>
      <c r="BZ212" s="46">
        <f t="shared" si="145"/>
        <v>218376.78062557004</v>
      </c>
      <c r="CA212" s="46">
        <f t="shared" si="145"/>
        <v>140165.20449976696</v>
      </c>
      <c r="CB212" s="46">
        <f t="shared" si="145"/>
        <v>174692.11958717782</v>
      </c>
      <c r="CC212" s="46">
        <f t="shared" si="145"/>
        <v>199544.48310307</v>
      </c>
      <c r="CD212" s="46">
        <f t="shared" si="145"/>
        <v>218376.78062557004</v>
      </c>
    </row>
    <row r="213" spans="1:82" s="54" customFormat="1" x14ac:dyDescent="0.35">
      <c r="A213" s="39">
        <v>210</v>
      </c>
      <c r="B213" s="40" t="s">
        <v>82</v>
      </c>
      <c r="C213" s="40" t="s">
        <v>301</v>
      </c>
      <c r="D213" s="41">
        <v>612.1</v>
      </c>
      <c r="E213" s="41">
        <f t="shared" si="161"/>
        <v>2938.0800000000004</v>
      </c>
      <c r="F213" s="41">
        <v>100</v>
      </c>
      <c r="G213" s="42" t="s">
        <v>84</v>
      </c>
      <c r="H213" s="43">
        <v>6</v>
      </c>
      <c r="I213" s="44">
        <v>19.5</v>
      </c>
      <c r="J213" s="41">
        <f t="shared" si="162"/>
        <v>1540.5</v>
      </c>
      <c r="K213" s="42" t="s">
        <v>85</v>
      </c>
      <c r="L213" s="44">
        <v>409.5</v>
      </c>
      <c r="M213" s="44">
        <v>368.6</v>
      </c>
      <c r="N213" s="41">
        <v>612.1</v>
      </c>
      <c r="O213" s="45" t="s">
        <v>98</v>
      </c>
      <c r="P213" s="45" t="s">
        <v>85</v>
      </c>
      <c r="Q213" s="45" t="s">
        <v>87</v>
      </c>
      <c r="R213" s="45" t="s">
        <v>88</v>
      </c>
      <c r="S213" s="46">
        <f t="shared" si="163"/>
        <v>263381.41607988003</v>
      </c>
      <c r="T213" s="46">
        <f t="shared" si="146"/>
        <v>89.644058732192448</v>
      </c>
      <c r="U213" s="47">
        <f t="shared" si="164"/>
        <v>180936.54607728001</v>
      </c>
      <c r="V213" s="47">
        <f t="shared" si="147"/>
        <v>82444.870002600015</v>
      </c>
      <c r="W213" s="47">
        <f t="shared" si="165"/>
        <v>196748.73602171548</v>
      </c>
      <c r="X213" s="47">
        <f t="shared" si="148"/>
        <v>66632.680058164551</v>
      </c>
      <c r="Y213" s="48">
        <f t="shared" si="166"/>
        <v>260350.16472738</v>
      </c>
      <c r="Z213" s="47">
        <f t="shared" si="149"/>
        <v>3031.251352500025</v>
      </c>
      <c r="AA213" s="48">
        <f t="shared" si="167"/>
        <v>263381.41607988003</v>
      </c>
      <c r="AB213" s="47">
        <f t="shared" si="150"/>
        <v>0</v>
      </c>
      <c r="AC213" s="47">
        <f t="shared" si="168"/>
        <v>152108.80141326459</v>
      </c>
      <c r="AD213" s="47">
        <f t="shared" si="169"/>
        <v>111272.61466661544</v>
      </c>
      <c r="AE213" s="47">
        <f t="shared" si="170"/>
        <v>37.87256121910071</v>
      </c>
      <c r="AF213" s="49">
        <f t="shared" si="171"/>
        <v>0.57752290832521025</v>
      </c>
      <c r="AG213" s="47">
        <f>IF(ISBLANK($D213),"",S213*_xlfn.XLOOKUP(Q213,DATA!$B$24:$B$25,DATA!$C$24:$C$25,"error",0,1)/1000)</f>
        <v>52.92649556125189</v>
      </c>
      <c r="AH213" s="47">
        <f>IF(ISBLANK($D213),"",V213*_xlfn.XLOOKUP(Q213,DATA!$B$24:$B$25,DATA!$C$24:$C$25,"error",0,1)/1000)</f>
        <v>16.567296627022472</v>
      </c>
      <c r="AI213" s="47">
        <f>IF(ISBLANK($D213),"",X213*_xlfn.XLOOKUP(Q213,DATA!$B$24:$B$25,DATA!$C$24:$C$25,"error",0,1)/1000)</f>
        <v>13.389837057688165</v>
      </c>
      <c r="AJ213" s="47">
        <f>IF(ISBLANK($D213),"",Z213*_xlfn.XLOOKUP(Q213,DATA!$B$24:$B$25,DATA!$C$24:$C$25,"error",0,1)/1000)</f>
        <v>0.60912995928488001</v>
      </c>
      <c r="AK213" s="47">
        <f>IF(ISBLANK($D213),"",AB213*_xlfn.XLOOKUP(Q213,DATA!$B$24:$B$25,DATA!$C$24:$C$25,"error",0,1)/1000)</f>
        <v>0</v>
      </c>
      <c r="AL213" s="47">
        <f t="shared" si="151"/>
        <v>30.566263643995516</v>
      </c>
      <c r="AM213" s="47">
        <f t="shared" si="152"/>
        <v>22.360231917256375</v>
      </c>
      <c r="AN213" s="47">
        <f t="shared" si="172"/>
        <v>3.5764604169181968</v>
      </c>
      <c r="AO213" s="47">
        <f t="shared" si="173"/>
        <v>1.1195201944424129</v>
      </c>
      <c r="AP213" s="47">
        <f t="shared" si="174"/>
        <v>0.90480621696150365</v>
      </c>
      <c r="AQ213" s="47">
        <f t="shared" si="175"/>
        <v>4.1161410084673979E-2</v>
      </c>
      <c r="AR213" s="47">
        <f t="shared" si="176"/>
        <v>0</v>
      </c>
      <c r="AS213" s="47">
        <f t="shared" si="177"/>
        <v>2.0654878214885906</v>
      </c>
      <c r="AT213" s="47">
        <f t="shared" si="178"/>
        <v>1.5109725954296063</v>
      </c>
      <c r="AU213" s="47">
        <f t="shared" si="179"/>
        <v>0.19451093836664976</v>
      </c>
      <c r="AV213" s="47">
        <f t="shared" si="180"/>
        <v>6.0886714280777313E-2</v>
      </c>
      <c r="AW213" s="47">
        <f t="shared" si="181"/>
        <v>4.9209186118383937E-2</v>
      </c>
      <c r="AX213" s="47">
        <f t="shared" si="182"/>
        <v>2.2386224274120194E-3</v>
      </c>
      <c r="AY213" s="47">
        <f t="shared" si="183"/>
        <v>0</v>
      </c>
      <c r="AZ213" s="47">
        <f t="shared" si="184"/>
        <v>0.11233452282657327</v>
      </c>
      <c r="BA213" s="47">
        <f t="shared" si="185"/>
        <v>8.2176415540076486E-2</v>
      </c>
      <c r="BB213" s="23">
        <f>IF(V213&gt;0,J213*DATA!$C$4,0)</f>
        <v>100132.5</v>
      </c>
      <c r="BC213" s="23">
        <f>IF(X213&gt;0,N213*_xlfn.XLOOKUP(Budapest!O213,DATA!$B$5:$B$6,DATA!$C$5:$C$6,"error",0,1),0)</f>
        <v>52028.5</v>
      </c>
      <c r="BD213" s="23">
        <f>IF(Z213&gt;0,(L213-M213)*DATA!$C$7,"0,00 ")</f>
        <v>6134.9999999999964</v>
      </c>
      <c r="BE213" s="23">
        <f>IF(G213="basement",D213*DATA!$C$8,IF(G213="ground",0,"error"))</f>
        <v>0</v>
      </c>
      <c r="BF213" s="23">
        <f t="shared" si="186"/>
        <v>158296</v>
      </c>
      <c r="BG213" s="23">
        <v>1.48</v>
      </c>
      <c r="BH213" s="23">
        <v>1.2747863247863247</v>
      </c>
      <c r="BI213" s="23">
        <f t="shared" si="187"/>
        <v>0.56999999999999995</v>
      </c>
      <c r="BJ213" s="23">
        <v>2.78</v>
      </c>
      <c r="BK213" s="23">
        <f t="shared" si="188"/>
        <v>0.21630769230769231</v>
      </c>
      <c r="BL213" s="23">
        <f t="shared" si="189"/>
        <v>0.20957871396895789</v>
      </c>
      <c r="BM213" s="5">
        <v>1.1000000000000001</v>
      </c>
      <c r="BN213" s="5">
        <f t="shared" si="190"/>
        <v>0.56999999999999995</v>
      </c>
      <c r="BO213" s="50"/>
      <c r="BP213" s="48">
        <f t="shared" si="153"/>
        <v>11935.95</v>
      </c>
      <c r="BQ213" s="51">
        <f t="shared" si="154"/>
        <v>6</v>
      </c>
      <c r="BR213" s="47">
        <f t="shared" si="191"/>
        <v>3819.5040000000004</v>
      </c>
      <c r="BS213" s="46">
        <f t="shared" si="155"/>
        <v>19.5</v>
      </c>
      <c r="BT213" s="46">
        <f t="shared" si="192"/>
        <v>9548.76</v>
      </c>
      <c r="BU213" s="46">
        <f t="shared" si="156"/>
        <v>228.55034369999998</v>
      </c>
      <c r="BV213" s="46">
        <f t="shared" si="157"/>
        <v>157.00845720000001</v>
      </c>
      <c r="BW213" s="46">
        <f t="shared" si="158"/>
        <v>170.72955225764966</v>
      </c>
      <c r="BX213" s="46">
        <f t="shared" si="159"/>
        <v>225.91996244999999</v>
      </c>
      <c r="BY213" s="46">
        <f t="shared" si="160"/>
        <v>228.55034369999998</v>
      </c>
      <c r="BZ213" s="46">
        <f t="shared" si="145"/>
        <v>263381.41607988003</v>
      </c>
      <c r="CA213" s="46">
        <f t="shared" si="145"/>
        <v>180936.54607728001</v>
      </c>
      <c r="CB213" s="46">
        <f t="shared" si="145"/>
        <v>196748.73602171548</v>
      </c>
      <c r="CC213" s="46">
        <f t="shared" si="145"/>
        <v>260350.16472738</v>
      </c>
      <c r="CD213" s="46">
        <f t="shared" si="145"/>
        <v>263381.41607988003</v>
      </c>
    </row>
    <row r="214" spans="1:82" s="54" customFormat="1" x14ac:dyDescent="0.35">
      <c r="A214" s="39">
        <v>211</v>
      </c>
      <c r="B214" s="40" t="s">
        <v>82</v>
      </c>
      <c r="C214" s="40" t="s">
        <v>302</v>
      </c>
      <c r="D214" s="41">
        <v>94.5</v>
      </c>
      <c r="E214" s="41">
        <f t="shared" si="161"/>
        <v>75.600000000000009</v>
      </c>
      <c r="F214" s="41">
        <v>40.200000000000003</v>
      </c>
      <c r="G214" s="42" t="s">
        <v>84</v>
      </c>
      <c r="H214" s="43">
        <v>1</v>
      </c>
      <c r="I214" s="44">
        <v>4.25</v>
      </c>
      <c r="J214" s="41">
        <f t="shared" si="162"/>
        <v>146.95000000000002</v>
      </c>
      <c r="K214" s="42" t="s">
        <v>85</v>
      </c>
      <c r="L214" s="44">
        <v>23.9</v>
      </c>
      <c r="M214" s="44">
        <v>0</v>
      </c>
      <c r="N214" s="41">
        <v>94.5</v>
      </c>
      <c r="O214" s="45" t="s">
        <v>98</v>
      </c>
      <c r="P214" s="45" t="s">
        <v>85</v>
      </c>
      <c r="Q214" s="45" t="s">
        <v>87</v>
      </c>
      <c r="R214" s="45" t="s">
        <v>88</v>
      </c>
      <c r="S214" s="46">
        <f t="shared" si="163"/>
        <v>26422.305275099996</v>
      </c>
      <c r="T214" s="46">
        <f t="shared" si="146"/>
        <v>349.50139252777768</v>
      </c>
      <c r="U214" s="47">
        <f t="shared" si="164"/>
        <v>18557.797876929231</v>
      </c>
      <c r="V214" s="47">
        <f t="shared" si="147"/>
        <v>7864.5073981707646</v>
      </c>
      <c r="W214" s="47">
        <f t="shared" si="165"/>
        <v>16135.116473439248</v>
      </c>
      <c r="X214" s="47">
        <f t="shared" si="148"/>
        <v>10287.188801660748</v>
      </c>
      <c r="Y214" s="48">
        <f t="shared" si="166"/>
        <v>24650.987247599998</v>
      </c>
      <c r="Z214" s="47">
        <f t="shared" si="149"/>
        <v>1771.3180274999977</v>
      </c>
      <c r="AA214" s="48">
        <f t="shared" si="167"/>
        <v>26422.305275099996</v>
      </c>
      <c r="AB214" s="47">
        <f t="shared" si="150"/>
        <v>0</v>
      </c>
      <c r="AC214" s="47">
        <f t="shared" si="168"/>
        <v>19923.01422733151</v>
      </c>
      <c r="AD214" s="47">
        <f t="shared" si="169"/>
        <v>6499.2910477684854</v>
      </c>
      <c r="AE214" s="47">
        <f t="shared" si="170"/>
        <v>85.969458303815941</v>
      </c>
      <c r="AF214" s="49">
        <f t="shared" si="171"/>
        <v>0.75402255858828016</v>
      </c>
      <c r="AG214" s="47">
        <f>IF(ISBLANK($D214),"",S214*_xlfn.XLOOKUP(Q214,DATA!$B$24:$B$25,DATA!$C$24:$C$25,"error",0,1)/1000)</f>
        <v>5.3095622450313442</v>
      </c>
      <c r="AH214" s="47">
        <f>IF(ISBLANK($D214),"",V214*_xlfn.XLOOKUP(Q214,DATA!$B$24:$B$25,DATA!$C$24:$C$25,"error",0,1)/1000)</f>
        <v>1.580372761662415</v>
      </c>
      <c r="AI214" s="47">
        <f>IF(ISBLANK($D214),"",X214*_xlfn.XLOOKUP(Q214,DATA!$B$24:$B$25,DATA!$C$24:$C$25,"error",0,1)/1000)</f>
        <v>2.0672105896937274</v>
      </c>
      <c r="AJ214" s="47">
        <f>IF(ISBLANK($D214),"",Z214*_xlfn.XLOOKUP(Q214,DATA!$B$24:$B$25,DATA!$C$24:$C$25,"error",0,1)/1000)</f>
        <v>0.35594635762612448</v>
      </c>
      <c r="AK214" s="47">
        <f>IF(ISBLANK($D214),"",AB214*_xlfn.XLOOKUP(Q214,DATA!$B$24:$B$25,DATA!$C$24:$C$25,"error",0,1)/1000)</f>
        <v>0</v>
      </c>
      <c r="AL214" s="47">
        <f t="shared" si="151"/>
        <v>4.003529708982267</v>
      </c>
      <c r="AM214" s="47">
        <f t="shared" si="152"/>
        <v>1.3060325360490772</v>
      </c>
      <c r="AN214" s="47">
        <f t="shared" si="172"/>
        <v>0.35878890145941023</v>
      </c>
      <c r="AO214" s="47">
        <f t="shared" si="173"/>
        <v>0.10679227041435409</v>
      </c>
      <c r="AP214" s="47">
        <f t="shared" si="174"/>
        <v>0.13968989953089692</v>
      </c>
      <c r="AQ214" s="47">
        <f t="shared" si="175"/>
        <v>2.4052755526251801E-2</v>
      </c>
      <c r="AR214" s="47">
        <f t="shared" si="176"/>
        <v>0</v>
      </c>
      <c r="AS214" s="47">
        <f t="shared" si="177"/>
        <v>0.27053492547150282</v>
      </c>
      <c r="AT214" s="47">
        <f t="shared" si="178"/>
        <v>8.8253975987907407E-2</v>
      </c>
      <c r="AU214" s="47">
        <f t="shared" si="179"/>
        <v>1.9513249907165284E-2</v>
      </c>
      <c r="AV214" s="47">
        <f t="shared" si="180"/>
        <v>5.8080510636548E-3</v>
      </c>
      <c r="AW214" s="47">
        <f t="shared" si="181"/>
        <v>7.5972358898664894E-3</v>
      </c>
      <c r="AX214" s="47">
        <f t="shared" si="182"/>
        <v>1.3081436678519989E-3</v>
      </c>
      <c r="AY214" s="47">
        <f t="shared" si="183"/>
        <v>0</v>
      </c>
      <c r="AZ214" s="47">
        <f t="shared" si="184"/>
        <v>1.4713430621373287E-2</v>
      </c>
      <c r="BA214" s="47">
        <f t="shared" si="185"/>
        <v>4.7998192857919963E-3</v>
      </c>
      <c r="BB214" s="23">
        <f>IF(V214&gt;0,J214*DATA!$C$4,0)</f>
        <v>9551.7500000000018</v>
      </c>
      <c r="BC214" s="23">
        <f>IF(X214&gt;0,N214*_xlfn.XLOOKUP(Budapest!O214,DATA!$B$5:$B$6,DATA!$C$5:$C$6,"error",0,1),0)</f>
        <v>8032.5</v>
      </c>
      <c r="BD214" s="23">
        <f>IF(Z214&gt;0,(L214-M214)*DATA!$C$7,"0,00 ")</f>
        <v>3585</v>
      </c>
      <c r="BE214" s="23">
        <f>IF(G214="basement",D214*DATA!$C$8,IF(G214="ground",0,"error"))</f>
        <v>0</v>
      </c>
      <c r="BF214" s="23">
        <f t="shared" si="186"/>
        <v>21169.25</v>
      </c>
      <c r="BG214" s="23">
        <v>1.48</v>
      </c>
      <c r="BH214" s="23">
        <v>2.85</v>
      </c>
      <c r="BI214" s="23">
        <f t="shared" si="187"/>
        <v>0.56999999999999995</v>
      </c>
      <c r="BJ214" s="23">
        <v>2.78</v>
      </c>
      <c r="BK214" s="23">
        <f t="shared" si="188"/>
        <v>0.21630769230769231</v>
      </c>
      <c r="BL214" s="23">
        <f t="shared" si="189"/>
        <v>0.20957871396895789</v>
      </c>
      <c r="BM214" s="5">
        <v>1.1000000000000001</v>
      </c>
      <c r="BN214" s="5">
        <f t="shared" si="190"/>
        <v>0.56999999999999995</v>
      </c>
      <c r="BO214" s="50"/>
      <c r="BP214" s="48">
        <f t="shared" si="153"/>
        <v>401.625</v>
      </c>
      <c r="BQ214" s="51">
        <f t="shared" si="154"/>
        <v>1</v>
      </c>
      <c r="BR214" s="47">
        <f t="shared" si="191"/>
        <v>128.52000000000001</v>
      </c>
      <c r="BS214" s="46">
        <f t="shared" si="155"/>
        <v>4.25</v>
      </c>
      <c r="BT214" s="46">
        <f t="shared" si="192"/>
        <v>305.23500000000001</v>
      </c>
      <c r="BU214" s="46">
        <f t="shared" si="156"/>
        <v>22.928067749999993</v>
      </c>
      <c r="BV214" s="46">
        <f t="shared" si="157"/>
        <v>16.103608015384616</v>
      </c>
      <c r="BW214" s="46">
        <f t="shared" si="158"/>
        <v>14.001315926274945</v>
      </c>
      <c r="BX214" s="46">
        <f t="shared" si="159"/>
        <v>21.390998999999997</v>
      </c>
      <c r="BY214" s="46">
        <f t="shared" si="160"/>
        <v>22.928067749999993</v>
      </c>
      <c r="BZ214" s="46">
        <f t="shared" si="145"/>
        <v>26422.305275099996</v>
      </c>
      <c r="CA214" s="46">
        <f t="shared" si="145"/>
        <v>18557.797876929231</v>
      </c>
      <c r="CB214" s="46">
        <f t="shared" si="145"/>
        <v>16135.116473439248</v>
      </c>
      <c r="CC214" s="46">
        <f t="shared" si="145"/>
        <v>24650.987247599998</v>
      </c>
      <c r="CD214" s="46">
        <f t="shared" si="145"/>
        <v>26422.305275099996</v>
      </c>
    </row>
    <row r="215" spans="1:82" s="54" customFormat="1" x14ac:dyDescent="0.35">
      <c r="A215" s="39">
        <v>212</v>
      </c>
      <c r="B215" s="40" t="s">
        <v>82</v>
      </c>
      <c r="C215" s="40" t="s">
        <v>303</v>
      </c>
      <c r="D215" s="41">
        <v>120.69</v>
      </c>
      <c r="E215" s="41">
        <f t="shared" si="161"/>
        <v>96.552000000000007</v>
      </c>
      <c r="F215" s="41">
        <v>46.4</v>
      </c>
      <c r="G215" s="42" t="s">
        <v>84</v>
      </c>
      <c r="H215" s="43">
        <v>1</v>
      </c>
      <c r="I215" s="44">
        <v>4.25</v>
      </c>
      <c r="J215" s="41">
        <f t="shared" si="162"/>
        <v>167.6</v>
      </c>
      <c r="K215" s="42" t="s">
        <v>85</v>
      </c>
      <c r="L215" s="44">
        <v>29.6</v>
      </c>
      <c r="M215" s="44">
        <v>0</v>
      </c>
      <c r="N215" s="41">
        <v>124.3107</v>
      </c>
      <c r="O215" s="45" t="s">
        <v>86</v>
      </c>
      <c r="P215" s="45" t="s">
        <v>85</v>
      </c>
      <c r="Q215" s="45" t="s">
        <v>87</v>
      </c>
      <c r="R215" s="45" t="s">
        <v>88</v>
      </c>
      <c r="S215" s="46">
        <f t="shared" si="163"/>
        <v>30432.405918509699</v>
      </c>
      <c r="T215" s="46">
        <f t="shared" si="146"/>
        <v>315.19187503635032</v>
      </c>
      <c r="U215" s="47">
        <f t="shared" si="164"/>
        <v>21462.74657905124</v>
      </c>
      <c r="V215" s="47">
        <f t="shared" si="147"/>
        <v>8969.6593394584597</v>
      </c>
      <c r="W215" s="47">
        <f t="shared" si="165"/>
        <v>19425.512931612928</v>
      </c>
      <c r="X215" s="47">
        <f t="shared" si="148"/>
        <v>11006.892986896772</v>
      </c>
      <c r="Y215" s="48">
        <f t="shared" si="166"/>
        <v>28238.639658509703</v>
      </c>
      <c r="Z215" s="47">
        <f t="shared" si="149"/>
        <v>2193.7662599999967</v>
      </c>
      <c r="AA215" s="48">
        <f t="shared" si="167"/>
        <v>30432.405918509699</v>
      </c>
      <c r="AB215" s="47">
        <f t="shared" si="150"/>
        <v>0</v>
      </c>
      <c r="AC215" s="47">
        <f t="shared" si="168"/>
        <v>22170.318586355228</v>
      </c>
      <c r="AD215" s="47">
        <f t="shared" si="169"/>
        <v>8262.0873321544714</v>
      </c>
      <c r="AE215" s="47">
        <f t="shared" si="170"/>
        <v>85.571374307673281</v>
      </c>
      <c r="AF215" s="49">
        <f t="shared" si="171"/>
        <v>0.72851021525283755</v>
      </c>
      <c r="AG215" s="47">
        <f>IF(ISBLANK($D215),"",S215*_xlfn.XLOOKUP(Q215,DATA!$B$24:$B$25,DATA!$C$24:$C$25,"error",0,1)/1000)</f>
        <v>6.1153919693245236</v>
      </c>
      <c r="AH215" s="47">
        <f>IF(ISBLANK($D215),"",V215*_xlfn.XLOOKUP(Q215,DATA!$B$24:$B$25,DATA!$C$24:$C$25,"error",0,1)/1000)</f>
        <v>1.8024530442641773</v>
      </c>
      <c r="AI215" s="47">
        <f>IF(ISBLANK($D215),"",X215*_xlfn.XLOOKUP(Q215,DATA!$B$24:$B$25,DATA!$C$24:$C$25,"error",0,1)/1000)</f>
        <v>2.2118351457169059</v>
      </c>
      <c r="AJ215" s="47">
        <f>IF(ISBLANK($D215),"",Z215*_xlfn.XLOOKUP(Q215,DATA!$B$24:$B$25,DATA!$C$24:$C$25,"error",0,1)/1000)</f>
        <v>0.44083732994699931</v>
      </c>
      <c r="AK215" s="47">
        <f>IF(ISBLANK($D215),"",AB215*_xlfn.XLOOKUP(Q215,DATA!$B$24:$B$25,DATA!$C$24:$C$25,"error",0,1)/1000)</f>
        <v>0</v>
      </c>
      <c r="AL215" s="47">
        <f t="shared" si="151"/>
        <v>4.4551255199280826</v>
      </c>
      <c r="AM215" s="47">
        <f t="shared" si="152"/>
        <v>1.660266449396441</v>
      </c>
      <c r="AN215" s="47">
        <f t="shared" si="172"/>
        <v>0.41324212155548284</v>
      </c>
      <c r="AO215" s="47">
        <f t="shared" si="173"/>
        <v>0.12179914611395544</v>
      </c>
      <c r="AP215" s="47">
        <f t="shared" si="174"/>
        <v>0.1494627740514225</v>
      </c>
      <c r="AQ215" s="47">
        <f t="shared" si="175"/>
        <v>2.978918676054616E-2</v>
      </c>
      <c r="AR215" s="47">
        <f t="shared" si="176"/>
        <v>0</v>
      </c>
      <c r="AS215" s="47">
        <f t="shared" si="177"/>
        <v>0.30105110692592413</v>
      </c>
      <c r="AT215" s="47">
        <f t="shared" si="178"/>
        <v>0.11219101462955872</v>
      </c>
      <c r="AU215" s="47">
        <f t="shared" si="179"/>
        <v>2.24747665194754E-2</v>
      </c>
      <c r="AV215" s="47">
        <f t="shared" si="180"/>
        <v>6.6242215601806393E-3</v>
      </c>
      <c r="AW215" s="47">
        <f t="shared" si="181"/>
        <v>8.128747712151654E-3</v>
      </c>
      <c r="AX215" s="47">
        <f t="shared" si="182"/>
        <v>1.6201277225279982E-3</v>
      </c>
      <c r="AY215" s="47">
        <f t="shared" si="183"/>
        <v>0</v>
      </c>
      <c r="AZ215" s="47">
        <f t="shared" si="184"/>
        <v>1.6373096994860292E-2</v>
      </c>
      <c r="BA215" s="47">
        <f t="shared" si="185"/>
        <v>6.1016695246151088E-3</v>
      </c>
      <c r="BB215" s="23">
        <f>IF(V215&gt;0,J215*DATA!$C$4,0)</f>
        <v>10894</v>
      </c>
      <c r="BC215" s="23">
        <f>IF(X215&gt;0,N215*_xlfn.XLOOKUP(Budapest!O215,DATA!$B$5:$B$6,DATA!$C$5:$C$6,"error",0,1),0)</f>
        <v>5966.9135999999999</v>
      </c>
      <c r="BD215" s="23">
        <f>IF(Z215&gt;0,(L215-M215)*DATA!$C$7,"0,00 ")</f>
        <v>4440</v>
      </c>
      <c r="BE215" s="23">
        <f>IF(G215="basement",D215*DATA!$C$8,IF(G215="ground",0,"error"))</f>
        <v>0</v>
      </c>
      <c r="BF215" s="23">
        <f t="shared" si="186"/>
        <v>21300.9136</v>
      </c>
      <c r="BG215" s="23">
        <v>1.48</v>
      </c>
      <c r="BH215" s="23">
        <v>2.8500000000000005</v>
      </c>
      <c r="BI215" s="23">
        <f t="shared" si="187"/>
        <v>0.56999999999999995</v>
      </c>
      <c r="BJ215" s="23">
        <v>2.33</v>
      </c>
      <c r="BK215" s="23">
        <f t="shared" si="188"/>
        <v>0.21630769230769231</v>
      </c>
      <c r="BL215" s="23">
        <f t="shared" si="189"/>
        <v>0.23928112965340181</v>
      </c>
      <c r="BM215" s="5">
        <v>1.1000000000000001</v>
      </c>
      <c r="BN215" s="5">
        <f t="shared" si="190"/>
        <v>0.56999999999999995</v>
      </c>
      <c r="BO215" s="50"/>
      <c r="BP215" s="48">
        <f t="shared" si="153"/>
        <v>512.9325</v>
      </c>
      <c r="BQ215" s="51">
        <f t="shared" si="154"/>
        <v>1</v>
      </c>
      <c r="BR215" s="47">
        <f t="shared" si="191"/>
        <v>164.13840000000002</v>
      </c>
      <c r="BS215" s="46">
        <f t="shared" si="155"/>
        <v>4.25</v>
      </c>
      <c r="BT215" s="46">
        <f t="shared" si="192"/>
        <v>389.82870000000003</v>
      </c>
      <c r="BU215" s="46">
        <f t="shared" si="156"/>
        <v>26.407849634249999</v>
      </c>
      <c r="BV215" s="46">
        <f t="shared" si="157"/>
        <v>18.624389603480768</v>
      </c>
      <c r="BW215" s="46">
        <f t="shared" si="158"/>
        <v>16.856571443607191</v>
      </c>
      <c r="BX215" s="46">
        <f t="shared" si="159"/>
        <v>24.50419963425</v>
      </c>
      <c r="BY215" s="46">
        <f t="shared" si="160"/>
        <v>26.407849634249999</v>
      </c>
      <c r="BZ215" s="46">
        <f t="shared" si="145"/>
        <v>30432.405918509699</v>
      </c>
      <c r="CA215" s="46">
        <f t="shared" si="145"/>
        <v>21462.74657905124</v>
      </c>
      <c r="CB215" s="46">
        <f t="shared" si="145"/>
        <v>19425.512931612928</v>
      </c>
      <c r="CC215" s="46">
        <f t="shared" si="145"/>
        <v>28238.639658509703</v>
      </c>
      <c r="CD215" s="46">
        <f t="shared" si="145"/>
        <v>30432.405918509699</v>
      </c>
    </row>
    <row r="216" spans="1:82" s="54" customFormat="1" x14ac:dyDescent="0.35">
      <c r="A216" s="39">
        <v>213</v>
      </c>
      <c r="B216" s="40" t="s">
        <v>82</v>
      </c>
      <c r="C216" s="40" t="s">
        <v>304</v>
      </c>
      <c r="D216" s="41">
        <v>393</v>
      </c>
      <c r="E216" s="41">
        <f t="shared" si="161"/>
        <v>1886.4</v>
      </c>
      <c r="F216" s="41">
        <v>86.2</v>
      </c>
      <c r="G216" s="42" t="s">
        <v>84</v>
      </c>
      <c r="H216" s="43">
        <v>6</v>
      </c>
      <c r="I216" s="44">
        <v>19.5</v>
      </c>
      <c r="J216" s="41">
        <f t="shared" si="162"/>
        <v>1321.7</v>
      </c>
      <c r="K216" s="42" t="s">
        <v>97</v>
      </c>
      <c r="L216" s="44">
        <v>359.2</v>
      </c>
      <c r="M216" s="44">
        <v>359.2</v>
      </c>
      <c r="N216" s="41">
        <v>393</v>
      </c>
      <c r="O216" s="45" t="s">
        <v>98</v>
      </c>
      <c r="P216" s="45" t="s">
        <v>97</v>
      </c>
      <c r="Q216" s="45" t="s">
        <v>87</v>
      </c>
      <c r="R216" s="45" t="s">
        <v>88</v>
      </c>
      <c r="S216" s="46">
        <f t="shared" si="163"/>
        <v>80868.050589900013</v>
      </c>
      <c r="T216" s="46">
        <f t="shared" si="146"/>
        <v>42.868983561227743</v>
      </c>
      <c r="U216" s="47">
        <f t="shared" si="164"/>
        <v>80868.050589900013</v>
      </c>
      <c r="V216" s="47">
        <f t="shared" si="147"/>
        <v>0</v>
      </c>
      <c r="W216" s="47">
        <f t="shared" si="165"/>
        <v>79187.151306900021</v>
      </c>
      <c r="X216" s="47">
        <f t="shared" si="148"/>
        <v>1680.8992829999916</v>
      </c>
      <c r="Y216" s="48">
        <f t="shared" si="166"/>
        <v>80868.050589900013</v>
      </c>
      <c r="Z216" s="47">
        <f t="shared" si="149"/>
        <v>0</v>
      </c>
      <c r="AA216" s="48">
        <f t="shared" si="167"/>
        <v>80868.050589900013</v>
      </c>
      <c r="AB216" s="47">
        <f t="shared" si="150"/>
        <v>0</v>
      </c>
      <c r="AC216" s="47">
        <f t="shared" si="168"/>
        <v>1680.8992829999916</v>
      </c>
      <c r="AD216" s="47">
        <f t="shared" si="169"/>
        <v>79187.151306900021</v>
      </c>
      <c r="AE216" s="47">
        <f t="shared" si="170"/>
        <v>41.97792160034988</v>
      </c>
      <c r="AF216" s="49">
        <f t="shared" si="171"/>
        <v>2.0785703015449353E-2</v>
      </c>
      <c r="AG216" s="47">
        <f>IF(ISBLANK($D216),"",S216*_xlfn.XLOOKUP(Q216,DATA!$B$24:$B$25,DATA!$C$24:$C$25,"error",0,1)/1000)</f>
        <v>16.250434766040406</v>
      </c>
      <c r="AH216" s="47">
        <f>IF(ISBLANK($D216),"",V216*_xlfn.XLOOKUP(Q216,DATA!$B$24:$B$25,DATA!$C$24:$C$25,"error",0,1)/1000)</f>
        <v>0</v>
      </c>
      <c r="AI216" s="47">
        <f>IF(ISBLANK($D216),"",X216*_xlfn.XLOOKUP(Q216,DATA!$B$24:$B$25,DATA!$C$24:$C$25,"error",0,1)/1000)</f>
        <v>0.33777671091884826</v>
      </c>
      <c r="AJ216" s="47">
        <f>IF(ISBLANK($D216),"",Z216*_xlfn.XLOOKUP(Q216,DATA!$B$24:$B$25,DATA!$C$24:$C$25,"error",0,1)/1000)</f>
        <v>0</v>
      </c>
      <c r="AK216" s="47">
        <f>IF(ISBLANK($D216),"",AB216*_xlfn.XLOOKUP(Q216,DATA!$B$24:$B$25,DATA!$C$24:$C$25,"error",0,1)/1000)</f>
        <v>0</v>
      </c>
      <c r="AL216" s="47">
        <f t="shared" si="151"/>
        <v>0.33777671091884826</v>
      </c>
      <c r="AM216" s="47">
        <f t="shared" si="152"/>
        <v>15.912658055121558</v>
      </c>
      <c r="AN216" s="47">
        <f t="shared" si="172"/>
        <v>1.0981085386844405</v>
      </c>
      <c r="AO216" s="47">
        <f t="shared" si="173"/>
        <v>0</v>
      </c>
      <c r="AP216" s="47">
        <f t="shared" si="174"/>
        <v>2.2824957963823802E-2</v>
      </c>
      <c r="AQ216" s="47">
        <f t="shared" si="175"/>
        <v>0</v>
      </c>
      <c r="AR216" s="47">
        <f t="shared" si="176"/>
        <v>0</v>
      </c>
      <c r="AS216" s="47">
        <f t="shared" si="177"/>
        <v>2.2824957963823802E-2</v>
      </c>
      <c r="AT216" s="47">
        <f t="shared" si="178"/>
        <v>1.0752835807206167</v>
      </c>
      <c r="AU216" s="47">
        <f t="shared" si="179"/>
        <v>5.9722210618506751E-2</v>
      </c>
      <c r="AV216" s="47">
        <f t="shared" si="180"/>
        <v>0</v>
      </c>
      <c r="AW216" s="47">
        <f t="shared" si="181"/>
        <v>1.2413681333423943E-3</v>
      </c>
      <c r="AX216" s="47">
        <f t="shared" si="182"/>
        <v>0</v>
      </c>
      <c r="AY216" s="47">
        <f t="shared" si="183"/>
        <v>0</v>
      </c>
      <c r="AZ216" s="47">
        <f t="shared" si="184"/>
        <v>1.2413681333423943E-3</v>
      </c>
      <c r="BA216" s="47">
        <f t="shared" si="185"/>
        <v>5.8480842485164358E-2</v>
      </c>
      <c r="BB216" s="23">
        <f>IF(V216&gt;0,J216*DATA!$C$4,0)</f>
        <v>0</v>
      </c>
      <c r="BC216" s="23">
        <f>IF(X216&gt;0,N216*_xlfn.XLOOKUP(Budapest!O216,DATA!$B$5:$B$6,DATA!$C$5:$C$6,"error",0,1),0)</f>
        <v>33405</v>
      </c>
      <c r="BD216" s="23" t="str">
        <f>IF(Z216&gt;0,(L216-M216)*DATA!$C$7,"0,00 ")</f>
        <v xml:space="preserve">0,00 </v>
      </c>
      <c r="BE216" s="23">
        <f>IF(G216="basement",D216*DATA!$C$8,IF(G216="ground",0,"error"))</f>
        <v>0</v>
      </c>
      <c r="BF216" s="23">
        <f t="shared" si="186"/>
        <v>33405</v>
      </c>
      <c r="BG216" s="23">
        <v>0.25</v>
      </c>
      <c r="BH216" s="23">
        <v>1.1000000000000001</v>
      </c>
      <c r="BI216" s="23">
        <f t="shared" si="187"/>
        <v>0.56999999999999995</v>
      </c>
      <c r="BJ216" s="23">
        <v>0.21</v>
      </c>
      <c r="BK216" s="23">
        <f t="shared" si="188"/>
        <v>0.25</v>
      </c>
      <c r="BL216" s="23">
        <f t="shared" si="189"/>
        <v>0.10900763358778627</v>
      </c>
      <c r="BM216" s="5">
        <v>1.1000000000000001</v>
      </c>
      <c r="BN216" s="5">
        <f t="shared" si="190"/>
        <v>0.56999999999999995</v>
      </c>
      <c r="BO216" s="50"/>
      <c r="BP216" s="48">
        <f t="shared" si="153"/>
        <v>7663.5</v>
      </c>
      <c r="BQ216" s="51">
        <f t="shared" si="154"/>
        <v>6</v>
      </c>
      <c r="BR216" s="47">
        <f t="shared" si="191"/>
        <v>2452.3200000000002</v>
      </c>
      <c r="BS216" s="46">
        <f t="shared" si="155"/>
        <v>19.5</v>
      </c>
      <c r="BT216" s="46">
        <f t="shared" si="192"/>
        <v>6130.8</v>
      </c>
      <c r="BU216" s="46">
        <f t="shared" si="156"/>
        <v>70.173594750000007</v>
      </c>
      <c r="BV216" s="46">
        <f t="shared" si="157"/>
        <v>70.173594750000007</v>
      </c>
      <c r="BW216" s="46">
        <f t="shared" si="158"/>
        <v>68.714987250000007</v>
      </c>
      <c r="BX216" s="46">
        <f t="shared" si="159"/>
        <v>70.173594750000007</v>
      </c>
      <c r="BY216" s="46">
        <f t="shared" si="160"/>
        <v>70.173594750000007</v>
      </c>
      <c r="BZ216" s="46">
        <f t="shared" si="145"/>
        <v>80868.050589900013</v>
      </c>
      <c r="CA216" s="46">
        <f t="shared" si="145"/>
        <v>80868.050589900013</v>
      </c>
      <c r="CB216" s="46">
        <f t="shared" si="145"/>
        <v>79187.151306900021</v>
      </c>
      <c r="CC216" s="46">
        <f t="shared" si="145"/>
        <v>80868.050589900013</v>
      </c>
      <c r="CD216" s="46">
        <f t="shared" si="145"/>
        <v>80868.050589900013</v>
      </c>
    </row>
    <row r="217" spans="1:82" s="54" customFormat="1" x14ac:dyDescent="0.35">
      <c r="A217" s="39">
        <v>214</v>
      </c>
      <c r="B217" s="40" t="s">
        <v>82</v>
      </c>
      <c r="C217" s="40" t="s">
        <v>305</v>
      </c>
      <c r="D217" s="41">
        <v>152.5</v>
      </c>
      <c r="E217" s="41">
        <f t="shared" si="161"/>
        <v>732</v>
      </c>
      <c r="F217" s="41">
        <v>49.4</v>
      </c>
      <c r="G217" s="42" t="s">
        <v>84</v>
      </c>
      <c r="H217" s="43">
        <v>6</v>
      </c>
      <c r="I217" s="44">
        <v>19.5</v>
      </c>
      <c r="J217" s="41">
        <f t="shared" si="162"/>
        <v>761</v>
      </c>
      <c r="K217" s="42" t="s">
        <v>85</v>
      </c>
      <c r="L217" s="44">
        <v>202.3</v>
      </c>
      <c r="M217" s="44">
        <v>202.3</v>
      </c>
      <c r="N217" s="41">
        <v>152.5</v>
      </c>
      <c r="O217" s="45" t="s">
        <v>98</v>
      </c>
      <c r="P217" s="45" t="s">
        <v>97</v>
      </c>
      <c r="Q217" s="45" t="s">
        <v>87</v>
      </c>
      <c r="R217" s="45" t="s">
        <v>88</v>
      </c>
      <c r="S217" s="46">
        <f t="shared" si="163"/>
        <v>76579.685259000005</v>
      </c>
      <c r="T217" s="46">
        <f t="shared" si="146"/>
        <v>104.61705636475411</v>
      </c>
      <c r="U217" s="47">
        <f t="shared" si="164"/>
        <v>35852.294105492314</v>
      </c>
      <c r="V217" s="47">
        <f t="shared" si="147"/>
        <v>40727.391153507691</v>
      </c>
      <c r="W217" s="47">
        <f t="shared" si="165"/>
        <v>75927.427903637392</v>
      </c>
      <c r="X217" s="47">
        <f t="shared" si="148"/>
        <v>652.25735536261345</v>
      </c>
      <c r="Y217" s="48">
        <f t="shared" si="166"/>
        <v>76579.685259000005</v>
      </c>
      <c r="Z217" s="47">
        <f t="shared" si="149"/>
        <v>0</v>
      </c>
      <c r="AA217" s="48">
        <f t="shared" si="167"/>
        <v>76579.685259000005</v>
      </c>
      <c r="AB217" s="47">
        <f t="shared" si="150"/>
        <v>0</v>
      </c>
      <c r="AC217" s="47">
        <f t="shared" si="168"/>
        <v>41379.648508870305</v>
      </c>
      <c r="AD217" s="47">
        <f t="shared" si="169"/>
        <v>35200.036750129701</v>
      </c>
      <c r="AE217" s="47">
        <f t="shared" si="170"/>
        <v>48.087481899084288</v>
      </c>
      <c r="AF217" s="49">
        <f t="shared" si="171"/>
        <v>0.54034759177868485</v>
      </c>
      <c r="AG217" s="47">
        <f>IF(ISBLANK($D217),"",S217*_xlfn.XLOOKUP(Q217,DATA!$B$24:$B$25,DATA!$C$24:$C$25,"error",0,1)/1000)</f>
        <v>15.38868775279605</v>
      </c>
      <c r="AH217" s="47">
        <f>IF(ISBLANK($D217),"",V217*_xlfn.XLOOKUP(Q217,DATA!$B$24:$B$25,DATA!$C$24:$C$25,"error",0,1)/1000)</f>
        <v>8.1841692522973695</v>
      </c>
      <c r="AI217" s="47">
        <f>IF(ISBLANK($D217),"",X217*_xlfn.XLOOKUP(Q217,DATA!$B$24:$B$25,DATA!$C$24:$C$25,"error",0,1)/1000)</f>
        <v>0.13107111556011716</v>
      </c>
      <c r="AJ217" s="47">
        <f>IF(ISBLANK($D217),"",Z217*_xlfn.XLOOKUP(Q217,DATA!$B$24:$B$25,DATA!$C$24:$C$25,"error",0,1)/1000)</f>
        <v>0</v>
      </c>
      <c r="AK217" s="47">
        <f>IF(ISBLANK($D217),"",AB217*_xlfn.XLOOKUP(Q217,DATA!$B$24:$B$25,DATA!$C$24:$C$25,"error",0,1)/1000)</f>
        <v>0</v>
      </c>
      <c r="AL217" s="47">
        <f t="shared" si="151"/>
        <v>8.315240367857486</v>
      </c>
      <c r="AM217" s="47">
        <f t="shared" si="152"/>
        <v>7.0734473849385644</v>
      </c>
      <c r="AN217" s="47">
        <f t="shared" si="172"/>
        <v>1.039876757993442</v>
      </c>
      <c r="AO217" s="47">
        <f t="shared" si="173"/>
        <v>0.55303788897804362</v>
      </c>
      <c r="AP217" s="47">
        <f t="shared" si="174"/>
        <v>8.8570129503390427E-3</v>
      </c>
      <c r="AQ217" s="47">
        <f t="shared" si="175"/>
        <v>0</v>
      </c>
      <c r="AR217" s="47">
        <f t="shared" si="176"/>
        <v>0</v>
      </c>
      <c r="AS217" s="47">
        <f t="shared" si="177"/>
        <v>0.56189490192838265</v>
      </c>
      <c r="AT217" s="47">
        <f t="shared" si="178"/>
        <v>0.47798185606505939</v>
      </c>
      <c r="AU217" s="47">
        <f t="shared" si="179"/>
        <v>5.6555191559275228E-2</v>
      </c>
      <c r="AV217" s="47">
        <f t="shared" si="180"/>
        <v>3.0077760186739064E-2</v>
      </c>
      <c r="AW217" s="47">
        <f t="shared" si="181"/>
        <v>4.817013748975097E-4</v>
      </c>
      <c r="AX217" s="47">
        <f t="shared" si="182"/>
        <v>0</v>
      </c>
      <c r="AY217" s="47">
        <f t="shared" si="183"/>
        <v>0</v>
      </c>
      <c r="AZ217" s="47">
        <f t="shared" si="184"/>
        <v>3.0559461561636574E-2</v>
      </c>
      <c r="BA217" s="47">
        <f t="shared" si="185"/>
        <v>2.5995729997638654E-2</v>
      </c>
      <c r="BB217" s="23">
        <f>IF(V217&gt;0,J217*DATA!$C$4,0)</f>
        <v>49465</v>
      </c>
      <c r="BC217" s="23">
        <f>IF(X217&gt;0,N217*_xlfn.XLOOKUP(Budapest!O217,DATA!$B$5:$B$6,DATA!$C$5:$C$6,"error",0,1),0)</f>
        <v>12962.5</v>
      </c>
      <c r="BD217" s="23" t="str">
        <f>IF(Z217&gt;0,(L217-M217)*DATA!$C$7,"0,00 ")</f>
        <v xml:space="preserve">0,00 </v>
      </c>
      <c r="BE217" s="23">
        <f>IF(G217="basement",D217*DATA!$C$8,IF(G217="ground",0,"error"))</f>
        <v>0</v>
      </c>
      <c r="BF217" s="23">
        <f t="shared" si="186"/>
        <v>62427.5</v>
      </c>
      <c r="BG217" s="23">
        <v>1.48</v>
      </c>
      <c r="BH217" s="23">
        <v>1.1000000000000001</v>
      </c>
      <c r="BI217" s="23">
        <f t="shared" si="187"/>
        <v>0.56999999999999995</v>
      </c>
      <c r="BJ217" s="23">
        <v>0.21</v>
      </c>
      <c r="BK217" s="23">
        <f t="shared" si="188"/>
        <v>0.21630769230769231</v>
      </c>
      <c r="BL217" s="23">
        <f t="shared" si="189"/>
        <v>0.10900763358778627</v>
      </c>
      <c r="BM217" s="5">
        <v>1.1000000000000001</v>
      </c>
      <c r="BN217" s="5">
        <f t="shared" si="190"/>
        <v>0.56999999999999995</v>
      </c>
      <c r="BO217" s="50"/>
      <c r="BP217" s="48">
        <f t="shared" si="153"/>
        <v>2973.75</v>
      </c>
      <c r="BQ217" s="51">
        <f t="shared" si="154"/>
        <v>6</v>
      </c>
      <c r="BR217" s="47">
        <f t="shared" si="191"/>
        <v>951.6</v>
      </c>
      <c r="BS217" s="46">
        <f t="shared" si="155"/>
        <v>19.5</v>
      </c>
      <c r="BT217" s="46">
        <f t="shared" si="192"/>
        <v>2379</v>
      </c>
      <c r="BU217" s="46">
        <f t="shared" si="156"/>
        <v>66.452347500000002</v>
      </c>
      <c r="BV217" s="46">
        <f t="shared" si="157"/>
        <v>31.110980653846156</v>
      </c>
      <c r="BW217" s="46">
        <f t="shared" si="158"/>
        <v>65.886348406488537</v>
      </c>
      <c r="BX217" s="46">
        <f t="shared" si="159"/>
        <v>66.452347500000002</v>
      </c>
      <c r="BY217" s="46">
        <f t="shared" si="160"/>
        <v>66.452347500000002</v>
      </c>
      <c r="BZ217" s="46">
        <f t="shared" si="145"/>
        <v>76579.685259000005</v>
      </c>
      <c r="CA217" s="46">
        <f t="shared" si="145"/>
        <v>35852.294105492314</v>
      </c>
      <c r="CB217" s="46">
        <f t="shared" si="145"/>
        <v>75927.427903637392</v>
      </c>
      <c r="CC217" s="46">
        <f t="shared" si="145"/>
        <v>76579.685259000005</v>
      </c>
      <c r="CD217" s="46">
        <f t="shared" si="145"/>
        <v>76579.685259000005</v>
      </c>
    </row>
    <row r="218" spans="1:82" s="54" customFormat="1" x14ac:dyDescent="0.35">
      <c r="A218" s="39">
        <v>215</v>
      </c>
      <c r="B218" s="40" t="s">
        <v>82</v>
      </c>
      <c r="C218" s="40" t="s">
        <v>306</v>
      </c>
      <c r="D218" s="41">
        <v>82.5</v>
      </c>
      <c r="E218" s="41">
        <f t="shared" si="161"/>
        <v>66</v>
      </c>
      <c r="F218" s="41">
        <v>36.4</v>
      </c>
      <c r="G218" s="42" t="s">
        <v>84</v>
      </c>
      <c r="H218" s="43">
        <v>1</v>
      </c>
      <c r="I218" s="44">
        <v>4.25</v>
      </c>
      <c r="J218" s="41">
        <f t="shared" si="162"/>
        <v>122.19999999999999</v>
      </c>
      <c r="K218" s="42" t="s">
        <v>85</v>
      </c>
      <c r="L218" s="44">
        <v>32.5</v>
      </c>
      <c r="M218" s="44">
        <v>0</v>
      </c>
      <c r="N218" s="41">
        <v>84.975000000000009</v>
      </c>
      <c r="O218" s="45" t="s">
        <v>86</v>
      </c>
      <c r="P218" s="45" t="s">
        <v>85</v>
      </c>
      <c r="Q218" s="45" t="s">
        <v>87</v>
      </c>
      <c r="R218" s="45" t="s">
        <v>88</v>
      </c>
      <c r="S218" s="46">
        <f t="shared" si="163"/>
        <v>22761.681682425002</v>
      </c>
      <c r="T218" s="46">
        <f t="shared" si="146"/>
        <v>344.87396488522728</v>
      </c>
      <c r="U218" s="47">
        <f t="shared" si="164"/>
        <v>16221.751066185003</v>
      </c>
      <c r="V218" s="47">
        <f t="shared" si="147"/>
        <v>6539.9306162399989</v>
      </c>
      <c r="W218" s="47">
        <f t="shared" si="165"/>
        <v>15237.705616313611</v>
      </c>
      <c r="X218" s="47">
        <f t="shared" si="148"/>
        <v>7523.9760661113905</v>
      </c>
      <c r="Y218" s="48">
        <f t="shared" si="166"/>
        <v>20352.985619925003</v>
      </c>
      <c r="Z218" s="47">
        <f t="shared" si="149"/>
        <v>2408.6960624999992</v>
      </c>
      <c r="AA218" s="48">
        <f t="shared" si="167"/>
        <v>22761.681682425002</v>
      </c>
      <c r="AB218" s="47">
        <f t="shared" si="150"/>
        <v>0</v>
      </c>
      <c r="AC218" s="47">
        <f t="shared" si="168"/>
        <v>16472.602744851389</v>
      </c>
      <c r="AD218" s="47">
        <f t="shared" si="169"/>
        <v>6289.0789375736131</v>
      </c>
      <c r="AE218" s="47">
        <f t="shared" si="170"/>
        <v>95.289074811721406</v>
      </c>
      <c r="AF218" s="49">
        <f t="shared" si="171"/>
        <v>0.72369884504493331</v>
      </c>
      <c r="AG218" s="47">
        <f>IF(ISBLANK($D218),"",S218*_xlfn.XLOOKUP(Q218,DATA!$B$24:$B$25,DATA!$C$24:$C$25,"error",0,1)/1000)</f>
        <v>4.5739599340833035</v>
      </c>
      <c r="AH218" s="47">
        <f>IF(ISBLANK($D218),"",V218*_xlfn.XLOOKUP(Q218,DATA!$B$24:$B$25,DATA!$C$24:$C$25,"error",0,1)/1000)</f>
        <v>1.3141990573334277</v>
      </c>
      <c r="AI218" s="47">
        <f>IF(ISBLANK($D218),"",X218*_xlfn.XLOOKUP(Q218,DATA!$B$24:$B$25,DATA!$C$24:$C$25,"error",0,1)/1000)</f>
        <v>1.5119429904850838</v>
      </c>
      <c r="AJ218" s="47">
        <f>IF(ISBLANK($D218),"",Z218*_xlfn.XLOOKUP(Q218,DATA!$B$24:$B$25,DATA!$C$24:$C$25,"error",0,1)/1000)</f>
        <v>0.48402747375937483</v>
      </c>
      <c r="AK218" s="47">
        <f>IF(ISBLANK($D218),"",AB218*_xlfn.XLOOKUP(Q218,DATA!$B$24:$B$25,DATA!$C$24:$C$25,"error",0,1)/1000)</f>
        <v>0</v>
      </c>
      <c r="AL218" s="47">
        <f t="shared" si="151"/>
        <v>3.3101695215778868</v>
      </c>
      <c r="AM218" s="47">
        <f t="shared" si="152"/>
        <v>1.2637904125054167</v>
      </c>
      <c r="AN218" s="47">
        <f t="shared" si="172"/>
        <v>0.30908123576568358</v>
      </c>
      <c r="AO218" s="47">
        <f t="shared" si="173"/>
        <v>8.8805821331296872E-2</v>
      </c>
      <c r="AP218" s="47">
        <f t="shared" si="174"/>
        <v>0.10216819006746505</v>
      </c>
      <c r="AQ218" s="47">
        <f t="shared" si="175"/>
        <v>3.270772194992403E-2</v>
      </c>
      <c r="AR218" s="47">
        <f t="shared" si="176"/>
        <v>0</v>
      </c>
      <c r="AS218" s="47">
        <f t="shared" si="177"/>
        <v>0.22368173334868596</v>
      </c>
      <c r="AT218" s="47">
        <f t="shared" si="178"/>
        <v>8.5399502416997619E-2</v>
      </c>
      <c r="AU218" s="47">
        <f t="shared" si="179"/>
        <v>1.6809827089352049E-2</v>
      </c>
      <c r="AV218" s="47">
        <f t="shared" si="180"/>
        <v>4.8298321876734732E-3</v>
      </c>
      <c r="AW218" s="47">
        <f t="shared" si="181"/>
        <v>5.5565638101956376E-3</v>
      </c>
      <c r="AX218" s="47">
        <f t="shared" si="182"/>
        <v>1.7788564521000001E-3</v>
      </c>
      <c r="AY218" s="47">
        <f t="shared" si="183"/>
        <v>0</v>
      </c>
      <c r="AZ218" s="47">
        <f t="shared" si="184"/>
        <v>1.216525244996911E-2</v>
      </c>
      <c r="BA218" s="47">
        <f t="shared" si="185"/>
        <v>4.6445746393829392E-3</v>
      </c>
      <c r="BB218" s="23">
        <f>IF(V218&gt;0,J218*DATA!$C$4,0)</f>
        <v>7942.9999999999991</v>
      </c>
      <c r="BC218" s="23">
        <f>IF(X218&gt;0,N218*_xlfn.XLOOKUP(Budapest!O218,DATA!$B$5:$B$6,DATA!$C$5:$C$6,"error",0,1),0)</f>
        <v>4078.8</v>
      </c>
      <c r="BD218" s="23">
        <f>IF(Z218&gt;0,(L218-M218)*DATA!$C$7,"0,00 ")</f>
        <v>4875</v>
      </c>
      <c r="BE218" s="23">
        <f>IF(G218="basement",D218*DATA!$C$8,IF(G218="ground",0,"error"))</f>
        <v>0</v>
      </c>
      <c r="BF218" s="23">
        <f t="shared" si="186"/>
        <v>16896.8</v>
      </c>
      <c r="BG218" s="23">
        <v>1.48</v>
      </c>
      <c r="BH218" s="23">
        <v>2.85</v>
      </c>
      <c r="BI218" s="23">
        <f t="shared" si="187"/>
        <v>0.56999999999999995</v>
      </c>
      <c r="BJ218" s="23">
        <v>2.33</v>
      </c>
      <c r="BK218" s="23">
        <f t="shared" si="188"/>
        <v>0.21630769230769231</v>
      </c>
      <c r="BL218" s="23">
        <f t="shared" si="189"/>
        <v>0.23928112965340181</v>
      </c>
      <c r="BM218" s="5">
        <v>1.1000000000000001</v>
      </c>
      <c r="BN218" s="5">
        <f t="shared" si="190"/>
        <v>0.56999999999999995</v>
      </c>
      <c r="BO218" s="50"/>
      <c r="BP218" s="48">
        <f t="shared" si="153"/>
        <v>350.625</v>
      </c>
      <c r="BQ218" s="51">
        <f t="shared" si="154"/>
        <v>1</v>
      </c>
      <c r="BR218" s="47">
        <f t="shared" si="191"/>
        <v>112.2</v>
      </c>
      <c r="BS218" s="46">
        <f t="shared" si="155"/>
        <v>4.25</v>
      </c>
      <c r="BT218" s="46">
        <f t="shared" si="192"/>
        <v>266.47500000000002</v>
      </c>
      <c r="BU218" s="46">
        <f t="shared" si="156"/>
        <v>19.751546062500001</v>
      </c>
      <c r="BV218" s="46">
        <f t="shared" si="157"/>
        <v>14.076493462500002</v>
      </c>
      <c r="BW218" s="46">
        <f t="shared" si="158"/>
        <v>13.222583839216947</v>
      </c>
      <c r="BX218" s="46">
        <f t="shared" si="159"/>
        <v>17.661389812500001</v>
      </c>
      <c r="BY218" s="46">
        <f t="shared" si="160"/>
        <v>19.751546062500001</v>
      </c>
      <c r="BZ218" s="46">
        <f t="shared" si="145"/>
        <v>22761.681682425002</v>
      </c>
      <c r="CA218" s="46">
        <f t="shared" si="145"/>
        <v>16221.751066185003</v>
      </c>
      <c r="CB218" s="46">
        <f t="shared" si="145"/>
        <v>15237.705616313611</v>
      </c>
      <c r="CC218" s="46">
        <f t="shared" si="145"/>
        <v>20352.985619925003</v>
      </c>
      <c r="CD218" s="46">
        <f t="shared" si="145"/>
        <v>22761.681682425002</v>
      </c>
    </row>
    <row r="219" spans="1:82" s="54" customFormat="1" x14ac:dyDescent="0.35">
      <c r="A219" s="39">
        <v>216</v>
      </c>
      <c r="B219" s="40" t="s">
        <v>82</v>
      </c>
      <c r="C219" s="40" t="s">
        <v>307</v>
      </c>
      <c r="D219" s="41">
        <v>283.10000000000002</v>
      </c>
      <c r="E219" s="41">
        <f t="shared" si="161"/>
        <v>905.92000000000007</v>
      </c>
      <c r="F219" s="41">
        <v>93.4</v>
      </c>
      <c r="G219" s="42" t="s">
        <v>84</v>
      </c>
      <c r="H219" s="43">
        <v>4</v>
      </c>
      <c r="I219" s="44">
        <v>14.5</v>
      </c>
      <c r="J219" s="41">
        <f t="shared" si="162"/>
        <v>1190.0000000000002</v>
      </c>
      <c r="K219" s="42" t="s">
        <v>85</v>
      </c>
      <c r="L219" s="44">
        <v>164.3</v>
      </c>
      <c r="M219" s="44">
        <v>35.9</v>
      </c>
      <c r="N219" s="41">
        <v>291.59300000000002</v>
      </c>
      <c r="O219" s="45" t="s">
        <v>86</v>
      </c>
      <c r="P219" s="45" t="s">
        <v>85</v>
      </c>
      <c r="Q219" s="45" t="s">
        <v>87</v>
      </c>
      <c r="R219" s="45" t="s">
        <v>88</v>
      </c>
      <c r="S219" s="46">
        <f t="shared" si="163"/>
        <v>146368.62310426304</v>
      </c>
      <c r="T219" s="46">
        <f t="shared" si="146"/>
        <v>161.56903822000069</v>
      </c>
      <c r="U219" s="47">
        <f t="shared" si="164"/>
        <v>82681.901063955331</v>
      </c>
      <c r="V219" s="47">
        <f t="shared" si="147"/>
        <v>63686.722040307708</v>
      </c>
      <c r="W219" s="47">
        <f t="shared" si="165"/>
        <v>120549.98523376443</v>
      </c>
      <c r="X219" s="47">
        <f t="shared" si="148"/>
        <v>25818.637870498613</v>
      </c>
      <c r="Y219" s="48">
        <f t="shared" si="166"/>
        <v>136852.42081426302</v>
      </c>
      <c r="Z219" s="47">
        <f t="shared" si="149"/>
        <v>9516.2022900000156</v>
      </c>
      <c r="AA219" s="48">
        <f t="shared" si="167"/>
        <v>146368.62310426304</v>
      </c>
      <c r="AB219" s="47">
        <f t="shared" si="150"/>
        <v>0</v>
      </c>
      <c r="AC219" s="47">
        <f t="shared" si="168"/>
        <v>99021.562200806336</v>
      </c>
      <c r="AD219" s="47">
        <f t="shared" si="169"/>
        <v>47347.060903456702</v>
      </c>
      <c r="AE219" s="47">
        <f t="shared" si="170"/>
        <v>52.264064049205999</v>
      </c>
      <c r="AF219" s="49">
        <f t="shared" si="171"/>
        <v>0.67652178520713502</v>
      </c>
      <c r="AG219" s="47">
        <f>IF(ISBLANK($D219),"",S219*_xlfn.XLOOKUP(Q219,DATA!$B$24:$B$25,DATA!$C$24:$C$25,"error",0,1)/1000)</f>
        <v>29.412774812801658</v>
      </c>
      <c r="AH219" s="47">
        <f>IF(ISBLANK($D219),"",V219*_xlfn.XLOOKUP(Q219,DATA!$B$24:$B$25,DATA!$C$24:$C$25,"error",0,1)/1000)</f>
        <v>12.797846793999833</v>
      </c>
      <c r="AI219" s="47">
        <f>IF(ISBLANK($D219),"",X219*_xlfn.XLOOKUP(Q219,DATA!$B$24:$B$25,DATA!$C$24:$C$25,"error",0,1)/1000)</f>
        <v>5.1882552800766959</v>
      </c>
      <c r="AJ219" s="47">
        <f>IF(ISBLANK($D219),"",Z219*_xlfn.XLOOKUP(Q219,DATA!$B$24:$B$25,DATA!$C$24:$C$25,"error",0,1)/1000)</f>
        <v>1.9122808501755031</v>
      </c>
      <c r="AK219" s="47">
        <f>IF(ISBLANK($D219),"",AB219*_xlfn.XLOOKUP(Q219,DATA!$B$24:$B$25,DATA!$C$24:$C$25,"error",0,1)/1000)</f>
        <v>0</v>
      </c>
      <c r="AL219" s="47">
        <f t="shared" si="151"/>
        <v>19.898382924252029</v>
      </c>
      <c r="AM219" s="47">
        <f t="shared" si="152"/>
        <v>9.5143918885496284</v>
      </c>
      <c r="AN219" s="47">
        <f t="shared" si="172"/>
        <v>1.9875418493932393</v>
      </c>
      <c r="AO219" s="47">
        <f t="shared" si="173"/>
        <v>0.86480300641770302</v>
      </c>
      <c r="AP219" s="47">
        <f t="shared" si="174"/>
        <v>0.3505916922193863</v>
      </c>
      <c r="AQ219" s="47">
        <f t="shared" si="175"/>
        <v>0.12922066148831551</v>
      </c>
      <c r="AR219" s="47">
        <f t="shared" si="176"/>
        <v>0</v>
      </c>
      <c r="AS219" s="47">
        <f t="shared" si="177"/>
        <v>1.3446153601254047</v>
      </c>
      <c r="AT219" s="47">
        <f t="shared" si="178"/>
        <v>0.64292648926783458</v>
      </c>
      <c r="AU219" s="47">
        <f t="shared" si="179"/>
        <v>0.10809531914282836</v>
      </c>
      <c r="AV219" s="47">
        <f t="shared" si="180"/>
        <v>4.703355403708212E-2</v>
      </c>
      <c r="AW219" s="47">
        <f t="shared" si="181"/>
        <v>1.9067432905047099E-2</v>
      </c>
      <c r="AX219" s="47">
        <f t="shared" si="182"/>
        <v>7.0278513369120138E-3</v>
      </c>
      <c r="AY219" s="47">
        <f t="shared" si="183"/>
        <v>0</v>
      </c>
      <c r="AZ219" s="47">
        <f t="shared" si="184"/>
        <v>7.3128838279041236E-2</v>
      </c>
      <c r="BA219" s="47">
        <f t="shared" si="185"/>
        <v>3.4966480863787119E-2</v>
      </c>
      <c r="BB219" s="23">
        <f>IF(V219&gt;0,J219*DATA!$C$4,0)</f>
        <v>77350.000000000015</v>
      </c>
      <c r="BC219" s="23">
        <f>IF(X219&gt;0,N219*_xlfn.XLOOKUP(Budapest!O219,DATA!$B$5:$B$6,DATA!$C$5:$C$6,"error",0,1),0)</f>
        <v>13996.464</v>
      </c>
      <c r="BD219" s="23">
        <f>IF(Z219&gt;0,(L219-M219)*DATA!$C$7,"0,00 ")</f>
        <v>19260</v>
      </c>
      <c r="BE219" s="23">
        <f>IF(G219="basement",D219*DATA!$C$8,IF(G219="ground",0,"error"))</f>
        <v>0</v>
      </c>
      <c r="BF219" s="23">
        <f t="shared" si="186"/>
        <v>110606.46400000001</v>
      </c>
      <c r="BG219" s="23">
        <v>1.48</v>
      </c>
      <c r="BH219" s="23">
        <v>2.4676202069385273</v>
      </c>
      <c r="BI219" s="23">
        <f t="shared" si="187"/>
        <v>0.56999999999999995</v>
      </c>
      <c r="BJ219" s="23">
        <v>2.33</v>
      </c>
      <c r="BK219" s="23">
        <f t="shared" si="188"/>
        <v>0.21630769230769231</v>
      </c>
      <c r="BL219" s="23">
        <f t="shared" si="189"/>
        <v>0.23928112965340181</v>
      </c>
      <c r="BM219" s="5">
        <v>1.1000000000000001</v>
      </c>
      <c r="BN219" s="5">
        <f t="shared" si="190"/>
        <v>0.56999999999999995</v>
      </c>
      <c r="BO219" s="50"/>
      <c r="BP219" s="48">
        <f t="shared" si="153"/>
        <v>4104.9500000000007</v>
      </c>
      <c r="BQ219" s="51">
        <f t="shared" si="154"/>
        <v>4</v>
      </c>
      <c r="BR219" s="47">
        <f t="shared" si="191"/>
        <v>1313.5840000000003</v>
      </c>
      <c r="BS219" s="46">
        <f t="shared" si="155"/>
        <v>14.5</v>
      </c>
      <c r="BT219" s="46">
        <f t="shared" si="192"/>
        <v>3283.9600000000009</v>
      </c>
      <c r="BU219" s="46">
        <f t="shared" si="156"/>
        <v>127.01199505750003</v>
      </c>
      <c r="BV219" s="46">
        <f t="shared" si="157"/>
        <v>71.74757121134617</v>
      </c>
      <c r="BW219" s="46">
        <f t="shared" si="158"/>
        <v>104.60776226463418</v>
      </c>
      <c r="BX219" s="46">
        <f t="shared" si="159"/>
        <v>118.75427005750002</v>
      </c>
      <c r="BY219" s="46">
        <f t="shared" si="160"/>
        <v>127.01199505750003</v>
      </c>
      <c r="BZ219" s="46">
        <f t="shared" si="145"/>
        <v>146368.62310426304</v>
      </c>
      <c r="CA219" s="46">
        <f t="shared" si="145"/>
        <v>82681.901063955331</v>
      </c>
      <c r="CB219" s="46">
        <f t="shared" si="145"/>
        <v>120549.98523376443</v>
      </c>
      <c r="CC219" s="46">
        <f t="shared" si="145"/>
        <v>136852.42081426302</v>
      </c>
      <c r="CD219" s="46">
        <f t="shared" si="145"/>
        <v>146368.62310426304</v>
      </c>
    </row>
    <row r="220" spans="1:82" s="54" customFormat="1" x14ac:dyDescent="0.35">
      <c r="A220" s="39">
        <v>217</v>
      </c>
      <c r="B220" s="40" t="s">
        <v>82</v>
      </c>
      <c r="C220" s="40" t="s">
        <v>308</v>
      </c>
      <c r="D220" s="41">
        <v>128.30000000000001</v>
      </c>
      <c r="E220" s="41">
        <f t="shared" si="161"/>
        <v>410.56000000000006</v>
      </c>
      <c r="F220" s="41">
        <v>65.599999999999994</v>
      </c>
      <c r="G220" s="42" t="s">
        <v>90</v>
      </c>
      <c r="H220" s="43">
        <v>4</v>
      </c>
      <c r="I220" s="44">
        <v>14.5</v>
      </c>
      <c r="J220" s="41">
        <f t="shared" si="162"/>
        <v>787.59999999999991</v>
      </c>
      <c r="K220" s="42" t="s">
        <v>97</v>
      </c>
      <c r="L220" s="44">
        <v>163.6</v>
      </c>
      <c r="M220" s="44">
        <v>148.4</v>
      </c>
      <c r="N220" s="41">
        <v>132.14900000000003</v>
      </c>
      <c r="O220" s="45" t="s">
        <v>86</v>
      </c>
      <c r="P220" s="45" t="s">
        <v>97</v>
      </c>
      <c r="Q220" s="45" t="s">
        <v>87</v>
      </c>
      <c r="R220" s="45" t="s">
        <v>88</v>
      </c>
      <c r="S220" s="46">
        <f t="shared" si="163"/>
        <v>30766.172973046003</v>
      </c>
      <c r="T220" s="46">
        <f t="shared" si="146"/>
        <v>74.937093172851718</v>
      </c>
      <c r="U220" s="47">
        <f t="shared" si="164"/>
        <v>30766.172973046003</v>
      </c>
      <c r="V220" s="47">
        <f t="shared" si="147"/>
        <v>0</v>
      </c>
      <c r="W220" s="47">
        <f t="shared" si="165"/>
        <v>30209.579339207408</v>
      </c>
      <c r="X220" s="47">
        <f t="shared" si="148"/>
        <v>556.59363383859454</v>
      </c>
      <c r="Y220" s="48">
        <f t="shared" si="166"/>
        <v>29639.644353046006</v>
      </c>
      <c r="Z220" s="47">
        <f t="shared" si="149"/>
        <v>1126.5286199999973</v>
      </c>
      <c r="AA220" s="48">
        <f t="shared" si="167"/>
        <v>29581.822870937311</v>
      </c>
      <c r="AB220" s="47">
        <f t="shared" si="150"/>
        <v>1184.3501021086922</v>
      </c>
      <c r="AC220" s="47">
        <f t="shared" si="168"/>
        <v>2867.4723559472841</v>
      </c>
      <c r="AD220" s="47">
        <f t="shared" si="169"/>
        <v>27898.700617098719</v>
      </c>
      <c r="AE220" s="47">
        <f t="shared" si="170"/>
        <v>67.952797683892044</v>
      </c>
      <c r="AF220" s="49">
        <f t="shared" si="171"/>
        <v>9.32021138430007E-2</v>
      </c>
      <c r="AG220" s="47">
        <f>IF(ISBLANK($D220),"",S220*_xlfn.XLOOKUP(Q220,DATA!$B$24:$B$25,DATA!$C$24:$C$25,"error",0,1)/1000)</f>
        <v>6.1824624589335935</v>
      </c>
      <c r="AH220" s="47">
        <f>IF(ISBLANK($D220),"",V220*_xlfn.XLOOKUP(Q220,DATA!$B$24:$B$25,DATA!$C$24:$C$25,"error",0,1)/1000)</f>
        <v>0</v>
      </c>
      <c r="AI220" s="47">
        <f>IF(ISBLANK($D220),"",X220*_xlfn.XLOOKUP(Q220,DATA!$B$24:$B$25,DATA!$C$24:$C$25,"error",0,1)/1000)</f>
        <v>0.11184749071986556</v>
      </c>
      <c r="AJ220" s="47">
        <f>IF(ISBLANK($D220),"",Z220*_xlfn.XLOOKUP(Q220,DATA!$B$24:$B$25,DATA!$C$24:$C$25,"error",0,1)/1000)</f>
        <v>0.22637592618899943</v>
      </c>
      <c r="AK220" s="47">
        <f>IF(ISBLANK($D220),"",AB220*_xlfn.XLOOKUP(Q220,DATA!$B$24:$B$25,DATA!$C$24:$C$25,"error",0,1)/1000)</f>
        <v>0.23799515301874169</v>
      </c>
      <c r="AL220" s="47">
        <f t="shared" si="151"/>
        <v>0.57621856992760667</v>
      </c>
      <c r="AM220" s="47">
        <f t="shared" si="152"/>
        <v>5.6062438890059871</v>
      </c>
      <c r="AN220" s="47">
        <f t="shared" si="172"/>
        <v>0.41777434967084254</v>
      </c>
      <c r="AO220" s="47">
        <f t="shared" si="173"/>
        <v>0</v>
      </c>
      <c r="AP220" s="47">
        <f t="shared" si="174"/>
        <v>7.5579937619010343E-3</v>
      </c>
      <c r="AQ220" s="47">
        <f t="shared" si="175"/>
        <v>1.5297149958118284E-2</v>
      </c>
      <c r="AR220" s="47">
        <f t="shared" si="176"/>
        <v>1.6082308778688117E-2</v>
      </c>
      <c r="AS220" s="47">
        <f t="shared" si="177"/>
        <v>3.8937452498707434E-2</v>
      </c>
      <c r="AT220" s="47">
        <f t="shared" si="178"/>
        <v>0.37883689717213509</v>
      </c>
      <c r="AU220" s="47">
        <f t="shared" si="179"/>
        <v>2.2721258257351242E-2</v>
      </c>
      <c r="AV220" s="47">
        <f t="shared" si="180"/>
        <v>0</v>
      </c>
      <c r="AW220" s="47">
        <f t="shared" si="181"/>
        <v>4.1105234992742853E-4</v>
      </c>
      <c r="AX220" s="47">
        <f t="shared" si="182"/>
        <v>8.3195747913599838E-4</v>
      </c>
      <c r="AY220" s="47">
        <f t="shared" si="183"/>
        <v>8.7465946969444248E-4</v>
      </c>
      <c r="AZ220" s="47">
        <f t="shared" si="184"/>
        <v>2.1176692987578695E-3</v>
      </c>
      <c r="BA220" s="47">
        <f t="shared" si="185"/>
        <v>2.0603588958593374E-2</v>
      </c>
      <c r="BB220" s="23">
        <f>IF(V220&gt;0,J220*DATA!$C$4,0)</f>
        <v>0</v>
      </c>
      <c r="BC220" s="23">
        <f>IF(X220&gt;0,N220*_xlfn.XLOOKUP(Budapest!O220,DATA!$B$5:$B$6,DATA!$C$5:$C$6,"error",0,1),0)</f>
        <v>6343.1520000000019</v>
      </c>
      <c r="BD220" s="23">
        <f>IF(Z220&gt;0,(L220-M220)*DATA!$C$7,"0,00 ")</f>
        <v>2279.9999999999982</v>
      </c>
      <c r="BE220" s="23">
        <f>IF(G220="basement",D220*DATA!$C$8,IF(G220="ground",0,"error"))</f>
        <v>5132</v>
      </c>
      <c r="BF220" s="23">
        <f t="shared" si="186"/>
        <v>13755.152</v>
      </c>
      <c r="BG220" s="23">
        <v>0.25</v>
      </c>
      <c r="BH220" s="23">
        <v>1.2625916870415648</v>
      </c>
      <c r="BI220" s="23">
        <f t="shared" si="187"/>
        <v>0.85</v>
      </c>
      <c r="BJ220" s="23">
        <v>0.22</v>
      </c>
      <c r="BK220" s="23">
        <f t="shared" si="188"/>
        <v>0.25</v>
      </c>
      <c r="BL220" s="23">
        <f t="shared" si="189"/>
        <v>0.12054794520547943</v>
      </c>
      <c r="BM220" s="5">
        <v>1.1000000000000001</v>
      </c>
      <c r="BN220" s="5">
        <f t="shared" si="190"/>
        <v>0.40124223602484466</v>
      </c>
      <c r="BO220" s="50"/>
      <c r="BP220" s="48">
        <f t="shared" si="153"/>
        <v>1860.3500000000001</v>
      </c>
      <c r="BQ220" s="51">
        <f t="shared" si="154"/>
        <v>4</v>
      </c>
      <c r="BR220" s="47">
        <f t="shared" si="191"/>
        <v>595.31200000000001</v>
      </c>
      <c r="BS220" s="46">
        <f t="shared" si="155"/>
        <v>14.5</v>
      </c>
      <c r="BT220" s="46">
        <f t="shared" si="192"/>
        <v>1488.2800000000002</v>
      </c>
      <c r="BU220" s="46">
        <f t="shared" si="156"/>
        <v>26.697477415000002</v>
      </c>
      <c r="BV220" s="46">
        <f t="shared" si="157"/>
        <v>26.697477415000002</v>
      </c>
      <c r="BW220" s="46">
        <f t="shared" si="158"/>
        <v>26.214490922602746</v>
      </c>
      <c r="BX220" s="46">
        <f t="shared" si="159"/>
        <v>25.719927415000004</v>
      </c>
      <c r="BY220" s="46">
        <f t="shared" si="160"/>
        <v>25.669752578043482</v>
      </c>
      <c r="BZ220" s="46">
        <f t="shared" si="145"/>
        <v>30766.172973046003</v>
      </c>
      <c r="CA220" s="46">
        <f t="shared" si="145"/>
        <v>30766.172973046003</v>
      </c>
      <c r="CB220" s="46">
        <f t="shared" si="145"/>
        <v>30209.579339207408</v>
      </c>
      <c r="CC220" s="46">
        <f t="shared" si="145"/>
        <v>29639.644353046006</v>
      </c>
      <c r="CD220" s="46">
        <f t="shared" si="145"/>
        <v>29581.822870937311</v>
      </c>
    </row>
    <row r="221" spans="1:82" s="54" customFormat="1" x14ac:dyDescent="0.35">
      <c r="A221" s="39">
        <v>218</v>
      </c>
      <c r="B221" s="40" t="s">
        <v>82</v>
      </c>
      <c r="C221" s="40" t="s">
        <v>309</v>
      </c>
      <c r="D221" s="41">
        <v>775.4</v>
      </c>
      <c r="E221" s="41">
        <f t="shared" si="161"/>
        <v>1240.6400000000001</v>
      </c>
      <c r="F221" s="41">
        <v>116.8</v>
      </c>
      <c r="G221" s="42" t="s">
        <v>90</v>
      </c>
      <c r="H221" s="43">
        <v>2</v>
      </c>
      <c r="I221" s="44">
        <v>8.5</v>
      </c>
      <c r="J221" s="41">
        <f t="shared" si="162"/>
        <v>853.9</v>
      </c>
      <c r="K221" s="42" t="s">
        <v>85</v>
      </c>
      <c r="L221" s="44">
        <v>138.9</v>
      </c>
      <c r="M221" s="44">
        <v>111.2</v>
      </c>
      <c r="N221" s="41">
        <v>798.66200000000003</v>
      </c>
      <c r="O221" s="45" t="s">
        <v>86</v>
      </c>
      <c r="P221" s="45" t="s">
        <v>85</v>
      </c>
      <c r="Q221" s="45" t="s">
        <v>87</v>
      </c>
      <c r="R221" s="45" t="s">
        <v>88</v>
      </c>
      <c r="S221" s="46">
        <f t="shared" si="163"/>
        <v>188758.90965474205</v>
      </c>
      <c r="T221" s="46">
        <f t="shared" si="146"/>
        <v>152.14639996674461</v>
      </c>
      <c r="U221" s="47">
        <f t="shared" si="164"/>
        <v>143059.67272178509</v>
      </c>
      <c r="V221" s="47">
        <f t="shared" si="147"/>
        <v>45699.236932956963</v>
      </c>
      <c r="W221" s="47">
        <f t="shared" si="165"/>
        <v>118042.65460428412</v>
      </c>
      <c r="X221" s="47">
        <f t="shared" si="148"/>
        <v>70716.255050457927</v>
      </c>
      <c r="Y221" s="48">
        <f t="shared" si="166"/>
        <v>186705.95947224202</v>
      </c>
      <c r="Z221" s="47">
        <f t="shared" si="149"/>
        <v>2052.9501825000334</v>
      </c>
      <c r="AA221" s="48">
        <f t="shared" si="167"/>
        <v>181601.11488330722</v>
      </c>
      <c r="AB221" s="47">
        <f t="shared" si="150"/>
        <v>7157.7947714348265</v>
      </c>
      <c r="AC221" s="47">
        <f t="shared" si="168"/>
        <v>125626.23693734975</v>
      </c>
      <c r="AD221" s="47">
        <f t="shared" si="169"/>
        <v>63132.672717392299</v>
      </c>
      <c r="AE221" s="47">
        <f t="shared" si="170"/>
        <v>50.887181388148292</v>
      </c>
      <c r="AF221" s="49">
        <f t="shared" si="171"/>
        <v>0.66553805151307588</v>
      </c>
      <c r="AG221" s="47">
        <f>IF(ISBLANK($D221),"",S221*_xlfn.XLOOKUP(Q221,DATA!$B$24:$B$25,DATA!$C$24:$C$25,"error",0,1)/1000)</f>
        <v>37.931102895120411</v>
      </c>
      <c r="AH221" s="47">
        <f>IF(ISBLANK($D221),"",V221*_xlfn.XLOOKUP(Q221,DATA!$B$24:$B$25,DATA!$C$24:$C$25,"error",0,1)/1000)</f>
        <v>9.183261661677701</v>
      </c>
      <c r="AI221" s="47">
        <f>IF(ISBLANK($D221),"",X221*_xlfn.XLOOKUP(Q221,DATA!$B$24:$B$25,DATA!$C$24:$C$25,"error",0,1)/1000)</f>
        <v>14.210431452389519</v>
      </c>
      <c r="AJ221" s="47">
        <f>IF(ISBLANK($D221),"",Z221*_xlfn.XLOOKUP(Q221,DATA!$B$24:$B$25,DATA!$C$24:$C$25,"error",0,1)/1000)</f>
        <v>0.41254033917338173</v>
      </c>
      <c r="AK221" s="47">
        <f>IF(ISBLANK($D221),"",AB221*_xlfn.XLOOKUP(Q221,DATA!$B$24:$B$25,DATA!$C$24:$C$25,"error",0,1)/1000)</f>
        <v>1.4383588593198282</v>
      </c>
      <c r="AL221" s="47">
        <f t="shared" si="151"/>
        <v>25.244592312560428</v>
      </c>
      <c r="AM221" s="47">
        <f t="shared" si="152"/>
        <v>12.686510582559983</v>
      </c>
      <c r="AN221" s="47">
        <f t="shared" si="172"/>
        <v>2.563160221281815</v>
      </c>
      <c r="AO221" s="47">
        <f t="shared" si="173"/>
        <v>0.62055066149586313</v>
      </c>
      <c r="AP221" s="47">
        <f t="shared" si="174"/>
        <v>0.96025714640378768</v>
      </c>
      <c r="AQ221" s="47">
        <f t="shared" si="175"/>
        <v>2.787704301578187E-2</v>
      </c>
      <c r="AR221" s="47">
        <f t="shared" si="176"/>
        <v>9.7195808472290562E-2</v>
      </c>
      <c r="AS221" s="47">
        <f t="shared" si="177"/>
        <v>1.7058806593877232</v>
      </c>
      <c r="AT221" s="47">
        <f t="shared" si="178"/>
        <v>0.85727956189409182</v>
      </c>
      <c r="AU221" s="47">
        <f t="shared" si="179"/>
        <v>0.13940115133587927</v>
      </c>
      <c r="AV221" s="47">
        <f t="shared" si="180"/>
        <v>3.3749539321230627E-2</v>
      </c>
      <c r="AW221" s="47">
        <f t="shared" si="181"/>
        <v>5.2224964586978201E-2</v>
      </c>
      <c r="AX221" s="47">
        <f t="shared" si="182"/>
        <v>1.5161330376360254E-3</v>
      </c>
      <c r="AY221" s="47">
        <f t="shared" si="183"/>
        <v>5.2861336929156417E-3</v>
      </c>
      <c r="AZ221" s="47">
        <f t="shared" si="184"/>
        <v>9.2776770638760511E-2</v>
      </c>
      <c r="BA221" s="47">
        <f t="shared" si="185"/>
        <v>4.6624380697118759E-2</v>
      </c>
      <c r="BB221" s="23">
        <f>IF(V221&gt;0,J221*DATA!$C$4,0)</f>
        <v>55503.5</v>
      </c>
      <c r="BC221" s="23">
        <f>IF(X221&gt;0,N221*_xlfn.XLOOKUP(Budapest!O221,DATA!$B$5:$B$6,DATA!$C$5:$C$6,"error",0,1),0)</f>
        <v>38335.775999999998</v>
      </c>
      <c r="BD221" s="23">
        <f>IF(Z221&gt;0,(L221-M221)*DATA!$C$7,"0,00 ")</f>
        <v>4155</v>
      </c>
      <c r="BE221" s="23">
        <f>IF(G221="basement",D221*DATA!$C$8,IF(G221="ground",0,"error"))</f>
        <v>31016</v>
      </c>
      <c r="BF221" s="23">
        <f t="shared" si="186"/>
        <v>129010.276</v>
      </c>
      <c r="BG221" s="23">
        <v>1.48</v>
      </c>
      <c r="BH221" s="23">
        <v>1.4489920806335495</v>
      </c>
      <c r="BI221" s="23">
        <f t="shared" si="187"/>
        <v>0.85</v>
      </c>
      <c r="BJ221" s="23">
        <v>2.33</v>
      </c>
      <c r="BK221" s="23">
        <f t="shared" si="188"/>
        <v>0.21630769230769231</v>
      </c>
      <c r="BL221" s="23">
        <f t="shared" si="189"/>
        <v>0.23928112965340181</v>
      </c>
      <c r="BM221" s="5">
        <v>1.1000000000000001</v>
      </c>
      <c r="BN221" s="5">
        <f t="shared" si="190"/>
        <v>0.40124223602484466</v>
      </c>
      <c r="BO221" s="50"/>
      <c r="BP221" s="48">
        <f t="shared" si="153"/>
        <v>6590.9</v>
      </c>
      <c r="BQ221" s="51">
        <f t="shared" si="154"/>
        <v>2</v>
      </c>
      <c r="BR221" s="47">
        <f t="shared" si="191"/>
        <v>2109.0879999999997</v>
      </c>
      <c r="BS221" s="46">
        <f t="shared" si="155"/>
        <v>8.5</v>
      </c>
      <c r="BT221" s="46">
        <f t="shared" si="192"/>
        <v>5009.0839999999998</v>
      </c>
      <c r="BU221" s="46">
        <f t="shared" si="156"/>
        <v>163.79634645500002</v>
      </c>
      <c r="BV221" s="46">
        <f t="shared" si="157"/>
        <v>124.14063929346155</v>
      </c>
      <c r="BW221" s="46">
        <f t="shared" si="158"/>
        <v>102.43201544974325</v>
      </c>
      <c r="BX221" s="46">
        <f t="shared" si="159"/>
        <v>162.014890205</v>
      </c>
      <c r="BY221" s="46">
        <f t="shared" si="160"/>
        <v>157.58513960717391</v>
      </c>
      <c r="BZ221" s="46">
        <f t="shared" si="145"/>
        <v>188758.90965474205</v>
      </c>
      <c r="CA221" s="46">
        <f t="shared" si="145"/>
        <v>143059.67272178509</v>
      </c>
      <c r="CB221" s="46">
        <f t="shared" si="145"/>
        <v>118042.65460428412</v>
      </c>
      <c r="CC221" s="46">
        <f t="shared" si="145"/>
        <v>186705.95947224202</v>
      </c>
      <c r="CD221" s="46">
        <f t="shared" si="145"/>
        <v>181601.11488330722</v>
      </c>
    </row>
    <row r="222" spans="1:82" s="54" customFormat="1" x14ac:dyDescent="0.35">
      <c r="A222" s="39">
        <v>219</v>
      </c>
      <c r="B222" s="40" t="s">
        <v>82</v>
      </c>
      <c r="C222" s="40" t="s">
        <v>310</v>
      </c>
      <c r="D222" s="41">
        <v>141.1</v>
      </c>
      <c r="E222" s="41">
        <f t="shared" si="161"/>
        <v>112.88</v>
      </c>
      <c r="F222" s="41">
        <v>49.2</v>
      </c>
      <c r="G222" s="42" t="s">
        <v>90</v>
      </c>
      <c r="H222" s="43">
        <v>1</v>
      </c>
      <c r="I222" s="44">
        <v>4.25</v>
      </c>
      <c r="J222" s="41">
        <f t="shared" si="162"/>
        <v>179.90000000000003</v>
      </c>
      <c r="K222" s="42" t="s">
        <v>85</v>
      </c>
      <c r="L222" s="44">
        <v>29.2</v>
      </c>
      <c r="M222" s="44">
        <v>4.4000000000000004</v>
      </c>
      <c r="N222" s="41">
        <v>145.333</v>
      </c>
      <c r="O222" s="45" t="s">
        <v>86</v>
      </c>
      <c r="P222" s="45" t="s">
        <v>85</v>
      </c>
      <c r="Q222" s="45" t="s">
        <v>87</v>
      </c>
      <c r="R222" s="45" t="s">
        <v>88</v>
      </c>
      <c r="S222" s="46">
        <f t="shared" si="163"/>
        <v>34407.428703263009</v>
      </c>
      <c r="T222" s="46">
        <f t="shared" si="146"/>
        <v>304.81421601048027</v>
      </c>
      <c r="U222" s="47">
        <f t="shared" si="164"/>
        <v>24779.494841875308</v>
      </c>
      <c r="V222" s="47">
        <f t="shared" si="147"/>
        <v>9627.9338613877007</v>
      </c>
      <c r="W222" s="47">
        <f t="shared" si="165"/>
        <v>21539.14963746522</v>
      </c>
      <c r="X222" s="47">
        <f t="shared" si="148"/>
        <v>12868.279065797789</v>
      </c>
      <c r="Y222" s="48">
        <f t="shared" si="166"/>
        <v>32569.408323263004</v>
      </c>
      <c r="Z222" s="47">
        <f t="shared" si="149"/>
        <v>1838.0203800000054</v>
      </c>
      <c r="AA222" s="48">
        <f t="shared" si="167"/>
        <v>33104.920523936918</v>
      </c>
      <c r="AB222" s="47">
        <f t="shared" si="150"/>
        <v>1302.5081793260906</v>
      </c>
      <c r="AC222" s="47">
        <f t="shared" si="168"/>
        <v>25636.741486511586</v>
      </c>
      <c r="AD222" s="47">
        <f t="shared" si="169"/>
        <v>8770.687216751423</v>
      </c>
      <c r="AE222" s="47">
        <f t="shared" si="170"/>
        <v>77.699213472284043</v>
      </c>
      <c r="AF222" s="49">
        <f t="shared" si="171"/>
        <v>0.74509320959750591</v>
      </c>
      <c r="AG222" s="47">
        <f>IF(ISBLANK($D222),"",S222*_xlfn.XLOOKUP(Q222,DATA!$B$24:$B$25,DATA!$C$24:$C$25,"error",0,1)/1000)</f>
        <v>6.9141727979207017</v>
      </c>
      <c r="AH222" s="47">
        <f>IF(ISBLANK($D222),"",V222*_xlfn.XLOOKUP(Q222,DATA!$B$24:$B$25,DATA!$C$24:$C$25,"error",0,1)/1000)</f>
        <v>1.9347333094458583</v>
      </c>
      <c r="AI222" s="47">
        <f>IF(ISBLANK($D222),"",X222*_xlfn.XLOOKUP(Q222,DATA!$B$24:$B$25,DATA!$C$24:$C$25,"error",0,1)/1000)</f>
        <v>2.5858806782720656</v>
      </c>
      <c r="AJ222" s="47">
        <f>IF(ISBLANK($D222),"",Z222*_xlfn.XLOOKUP(Q222,DATA!$B$24:$B$25,DATA!$C$24:$C$25,"error",0,1)/1000)</f>
        <v>0.36935019536100105</v>
      </c>
      <c r="AK222" s="47">
        <f>IF(ISBLANK($D222),"",AB222*_xlfn.XLOOKUP(Q222,DATA!$B$24:$B$25,DATA!$C$24:$C$25,"error",0,1)/1000)</f>
        <v>0.26173901863557791</v>
      </c>
      <c r="AL222" s="47">
        <f t="shared" si="151"/>
        <v>5.1517032017145032</v>
      </c>
      <c r="AM222" s="47">
        <f t="shared" si="152"/>
        <v>1.7624695962061985</v>
      </c>
      <c r="AN222" s="47">
        <f t="shared" si="172"/>
        <v>0.46721901885375877</v>
      </c>
      <c r="AO222" s="47">
        <f t="shared" si="173"/>
        <v>0.13073786626432343</v>
      </c>
      <c r="AP222" s="47">
        <f t="shared" si="174"/>
        <v>0.17473856507296151</v>
      </c>
      <c r="AQ222" s="47">
        <f t="shared" si="175"/>
        <v>2.4958507826403652E-2</v>
      </c>
      <c r="AR222" s="47">
        <f t="shared" si="176"/>
        <v>1.7686779179056165E-2</v>
      </c>
      <c r="AS222" s="47">
        <f t="shared" si="177"/>
        <v>0.34812171834274475</v>
      </c>
      <c r="AT222" s="47">
        <f t="shared" si="178"/>
        <v>0.11909730051101403</v>
      </c>
      <c r="AU222" s="47">
        <f t="shared" si="179"/>
        <v>2.5410377632055503E-2</v>
      </c>
      <c r="AV222" s="47">
        <f t="shared" si="180"/>
        <v>7.1103666985471246E-3</v>
      </c>
      <c r="AW222" s="47">
        <f t="shared" si="181"/>
        <v>9.5034079226497536E-3</v>
      </c>
      <c r="AX222" s="47">
        <f t="shared" si="182"/>
        <v>1.3574043080640046E-3</v>
      </c>
      <c r="AY222" s="47">
        <f t="shared" si="183"/>
        <v>9.6192089769202294E-4</v>
      </c>
      <c r="AZ222" s="47">
        <f t="shared" si="184"/>
        <v>1.8933099826952907E-2</v>
      </c>
      <c r="BA222" s="47">
        <f t="shared" si="185"/>
        <v>6.4772778051025957E-3</v>
      </c>
      <c r="BB222" s="23">
        <f>IF(V222&gt;0,J222*DATA!$C$4,0)</f>
        <v>11693.500000000002</v>
      </c>
      <c r="BC222" s="23">
        <f>IF(X222&gt;0,N222*_xlfn.XLOOKUP(Budapest!O222,DATA!$B$5:$B$6,DATA!$C$5:$C$6,"error",0,1),0)</f>
        <v>6975.9840000000004</v>
      </c>
      <c r="BD222" s="23">
        <f>IF(Z222&gt;0,(L222-M222)*DATA!$C$7,"0,00 ")</f>
        <v>3719.9999999999995</v>
      </c>
      <c r="BE222" s="23">
        <f>IF(G222="basement",D222*DATA!$C$8,IF(G222="ground",0,"error"))</f>
        <v>5644</v>
      </c>
      <c r="BF222" s="23">
        <f t="shared" si="186"/>
        <v>28033.484000000004</v>
      </c>
      <c r="BG222" s="23">
        <v>1.48</v>
      </c>
      <c r="BH222" s="23">
        <v>2.5863013698630137</v>
      </c>
      <c r="BI222" s="23">
        <f t="shared" si="187"/>
        <v>0.85</v>
      </c>
      <c r="BJ222" s="23">
        <v>2.33</v>
      </c>
      <c r="BK222" s="23">
        <f t="shared" si="188"/>
        <v>0.21630769230769231</v>
      </c>
      <c r="BL222" s="23">
        <f t="shared" si="189"/>
        <v>0.23928112965340181</v>
      </c>
      <c r="BM222" s="5">
        <v>1.1000000000000001</v>
      </c>
      <c r="BN222" s="5">
        <f t="shared" si="190"/>
        <v>0.40124223602484466</v>
      </c>
      <c r="BO222" s="50"/>
      <c r="BP222" s="48">
        <f t="shared" si="153"/>
        <v>599.67499999999995</v>
      </c>
      <c r="BQ222" s="51">
        <f t="shared" si="154"/>
        <v>1</v>
      </c>
      <c r="BR222" s="47">
        <f t="shared" si="191"/>
        <v>191.89599999999999</v>
      </c>
      <c r="BS222" s="46">
        <f t="shared" si="155"/>
        <v>4.25</v>
      </c>
      <c r="BT222" s="46">
        <f t="shared" si="192"/>
        <v>455.75299999999999</v>
      </c>
      <c r="BU222" s="46">
        <f t="shared" si="156"/>
        <v>29.857192557500007</v>
      </c>
      <c r="BV222" s="46">
        <f t="shared" si="157"/>
        <v>21.502512011346152</v>
      </c>
      <c r="BW222" s="46">
        <f t="shared" si="158"/>
        <v>18.690688682284986</v>
      </c>
      <c r="BX222" s="46">
        <f t="shared" si="159"/>
        <v>28.262242557500002</v>
      </c>
      <c r="BY222" s="46">
        <f t="shared" si="160"/>
        <v>28.72693554663044</v>
      </c>
      <c r="BZ222" s="46">
        <f t="shared" si="145"/>
        <v>34407.428703263009</v>
      </c>
      <c r="CA222" s="46">
        <f t="shared" si="145"/>
        <v>24779.494841875308</v>
      </c>
      <c r="CB222" s="46">
        <f t="shared" si="145"/>
        <v>21539.14963746522</v>
      </c>
      <c r="CC222" s="46">
        <f t="shared" si="145"/>
        <v>32569.408323263004</v>
      </c>
      <c r="CD222" s="46">
        <f t="shared" si="145"/>
        <v>33104.920523936918</v>
      </c>
    </row>
    <row r="223" spans="1:82" s="54" customFormat="1" x14ac:dyDescent="0.35">
      <c r="A223" s="39">
        <v>220</v>
      </c>
      <c r="B223" s="40" t="s">
        <v>82</v>
      </c>
      <c r="C223" s="40" t="s">
        <v>311</v>
      </c>
      <c r="D223" s="41">
        <v>88.9</v>
      </c>
      <c r="E223" s="41">
        <f t="shared" si="161"/>
        <v>71.12</v>
      </c>
      <c r="F223" s="41">
        <v>40.6</v>
      </c>
      <c r="G223" s="42" t="s">
        <v>84</v>
      </c>
      <c r="H223" s="43">
        <v>1</v>
      </c>
      <c r="I223" s="44">
        <v>4.25</v>
      </c>
      <c r="J223" s="41">
        <f t="shared" si="162"/>
        <v>150.15</v>
      </c>
      <c r="K223" s="42" t="s">
        <v>85</v>
      </c>
      <c r="L223" s="44">
        <v>22.4</v>
      </c>
      <c r="M223" s="44">
        <v>0</v>
      </c>
      <c r="N223" s="41">
        <v>91.567000000000007</v>
      </c>
      <c r="O223" s="45" t="s">
        <v>86</v>
      </c>
      <c r="P223" s="45" t="s">
        <v>85</v>
      </c>
      <c r="Q223" s="45" t="s">
        <v>87</v>
      </c>
      <c r="R223" s="45" t="s">
        <v>88</v>
      </c>
      <c r="S223" s="46">
        <f t="shared" si="163"/>
        <v>24161.759443157003</v>
      </c>
      <c r="T223" s="46">
        <f t="shared" si="146"/>
        <v>339.73227563494095</v>
      </c>
      <c r="U223" s="47">
        <f t="shared" si="164"/>
        <v>16125.993632777005</v>
      </c>
      <c r="V223" s="47">
        <f t="shared" si="147"/>
        <v>8035.7658103799986</v>
      </c>
      <c r="W223" s="47">
        <f t="shared" si="165"/>
        <v>16054.105233735152</v>
      </c>
      <c r="X223" s="47">
        <f t="shared" si="148"/>
        <v>8107.6542094218512</v>
      </c>
      <c r="Y223" s="48">
        <f t="shared" si="166"/>
        <v>22501.612003157003</v>
      </c>
      <c r="Z223" s="47">
        <f t="shared" si="149"/>
        <v>1660.1474400000006</v>
      </c>
      <c r="AA223" s="48">
        <f t="shared" si="167"/>
        <v>24161.759443157003</v>
      </c>
      <c r="AB223" s="47">
        <f t="shared" si="150"/>
        <v>0</v>
      </c>
      <c r="AC223" s="47">
        <f t="shared" si="168"/>
        <v>17803.567459801852</v>
      </c>
      <c r="AD223" s="47">
        <f t="shared" si="169"/>
        <v>6358.191983355151</v>
      </c>
      <c r="AE223" s="47">
        <f t="shared" si="170"/>
        <v>89.400899653475122</v>
      </c>
      <c r="AF223" s="49">
        <f t="shared" si="171"/>
        <v>0.73684896589118665</v>
      </c>
      <c r="AG223" s="47">
        <f>IF(ISBLANK($D223),"",S223*_xlfn.XLOOKUP(Q223,DATA!$B$24:$B$25,DATA!$C$24:$C$25,"error",0,1)/1000)</f>
        <v>4.8553055601023996</v>
      </c>
      <c r="AH223" s="47">
        <f>IF(ISBLANK($D223),"",V223*_xlfn.XLOOKUP(Q223,DATA!$B$24:$B$25,DATA!$C$24:$C$25,"error",0,1)/1000)</f>
        <v>1.6147871395958606</v>
      </c>
      <c r="AI223" s="47">
        <f>IF(ISBLANK($D223),"",X223*_xlfn.XLOOKUP(Q223,DATA!$B$24:$B$25,DATA!$C$24:$C$25,"error",0,1)/1000)</f>
        <v>1.6292331133833209</v>
      </c>
      <c r="AJ223" s="47">
        <f>IF(ISBLANK($D223),"",Z223*_xlfn.XLOOKUP(Q223,DATA!$B$24:$B$25,DATA!$C$24:$C$25,"error",0,1)/1000)</f>
        <v>0.33360662806800012</v>
      </c>
      <c r="AK223" s="47">
        <f>IF(ISBLANK($D223),"",AB223*_xlfn.XLOOKUP(Q223,DATA!$B$24:$B$25,DATA!$C$24:$C$25,"error",0,1)/1000)</f>
        <v>0</v>
      </c>
      <c r="AL223" s="47">
        <f t="shared" si="151"/>
        <v>3.5776268810471814</v>
      </c>
      <c r="AM223" s="47">
        <f t="shared" si="152"/>
        <v>1.2776786790552181</v>
      </c>
      <c r="AN223" s="47">
        <f t="shared" si="172"/>
        <v>0.32809291383467387</v>
      </c>
      <c r="AO223" s="47">
        <f t="shared" si="173"/>
        <v>0.10911779110388072</v>
      </c>
      <c r="AP223" s="47">
        <f t="shared" si="174"/>
        <v>0.11009396481209265</v>
      </c>
      <c r="AQ223" s="47">
        <f t="shared" si="175"/>
        <v>2.2543168359332271E-2</v>
      </c>
      <c r="AR223" s="47">
        <f t="shared" si="176"/>
        <v>0</v>
      </c>
      <c r="AS223" s="47">
        <f t="shared" si="177"/>
        <v>0.24175492427530568</v>
      </c>
      <c r="AT223" s="47">
        <f t="shared" si="178"/>
        <v>8.6337989559368195E-2</v>
      </c>
      <c r="AU223" s="47">
        <f t="shared" si="179"/>
        <v>1.7843804516763498E-2</v>
      </c>
      <c r="AV223" s="47">
        <f t="shared" si="180"/>
        <v>5.9345278476200646E-3</v>
      </c>
      <c r="AW223" s="47">
        <f t="shared" si="181"/>
        <v>5.987618457289603E-3</v>
      </c>
      <c r="AX223" s="47">
        <f t="shared" si="182"/>
        <v>1.2260426008320008E-3</v>
      </c>
      <c r="AY223" s="47">
        <f t="shared" si="183"/>
        <v>0</v>
      </c>
      <c r="AZ223" s="47">
        <f t="shared" si="184"/>
        <v>1.3148188905741669E-2</v>
      </c>
      <c r="BA223" s="47">
        <f t="shared" si="185"/>
        <v>4.6956156110218288E-3</v>
      </c>
      <c r="BB223" s="23">
        <f>IF(V223&gt;0,J223*DATA!$C$4,0)</f>
        <v>9759.75</v>
      </c>
      <c r="BC223" s="23">
        <f>IF(X223&gt;0,N223*_xlfn.XLOOKUP(Budapest!O223,DATA!$B$5:$B$6,DATA!$C$5:$C$6,"error",0,1),0)</f>
        <v>4395.2160000000003</v>
      </c>
      <c r="BD223" s="23">
        <f>IF(Z223&gt;0,(L223-M223)*DATA!$C$7,"0,00 ")</f>
        <v>3360</v>
      </c>
      <c r="BE223" s="23">
        <f>IF(G223="basement",D223*DATA!$C$8,IF(G223="ground",0,"error"))</f>
        <v>0</v>
      </c>
      <c r="BF223" s="23">
        <f t="shared" si="186"/>
        <v>17514.966</v>
      </c>
      <c r="BG223" s="23">
        <v>1.48</v>
      </c>
      <c r="BH223" s="23">
        <v>2.85</v>
      </c>
      <c r="BI223" s="23">
        <f t="shared" si="187"/>
        <v>0.56999999999999995</v>
      </c>
      <c r="BJ223" s="23">
        <v>2.33</v>
      </c>
      <c r="BK223" s="23">
        <f t="shared" si="188"/>
        <v>0.21630769230769231</v>
      </c>
      <c r="BL223" s="23">
        <f t="shared" si="189"/>
        <v>0.23928112965340181</v>
      </c>
      <c r="BM223" s="5">
        <v>1.1000000000000001</v>
      </c>
      <c r="BN223" s="5">
        <f t="shared" si="190"/>
        <v>0.56999999999999995</v>
      </c>
      <c r="BO223" s="50"/>
      <c r="BP223" s="48">
        <f t="shared" si="153"/>
        <v>377.82500000000005</v>
      </c>
      <c r="BQ223" s="51">
        <f t="shared" si="154"/>
        <v>1</v>
      </c>
      <c r="BR223" s="47">
        <f t="shared" si="191"/>
        <v>120.90400000000001</v>
      </c>
      <c r="BS223" s="46">
        <f t="shared" si="155"/>
        <v>4.25</v>
      </c>
      <c r="BT223" s="46">
        <f t="shared" si="192"/>
        <v>287.14700000000005</v>
      </c>
      <c r="BU223" s="46">
        <f t="shared" si="156"/>
        <v>20.9664694925</v>
      </c>
      <c r="BV223" s="46">
        <f t="shared" si="157"/>
        <v>13.993399542500002</v>
      </c>
      <c r="BW223" s="46">
        <f t="shared" si="158"/>
        <v>13.931018078562262</v>
      </c>
      <c r="BX223" s="46">
        <f t="shared" si="159"/>
        <v>19.5258694925</v>
      </c>
      <c r="BY223" s="46">
        <f t="shared" si="160"/>
        <v>20.9664694925</v>
      </c>
      <c r="BZ223" s="46">
        <f t="shared" si="145"/>
        <v>24161.759443157003</v>
      </c>
      <c r="CA223" s="46">
        <f t="shared" si="145"/>
        <v>16125.993632777005</v>
      </c>
      <c r="CB223" s="46">
        <f t="shared" si="145"/>
        <v>16054.105233735152</v>
      </c>
      <c r="CC223" s="46">
        <f t="shared" si="145"/>
        <v>22501.612003157003</v>
      </c>
      <c r="CD223" s="46">
        <f t="shared" si="145"/>
        <v>24161.759443157003</v>
      </c>
    </row>
    <row r="224" spans="1:82" s="54" customFormat="1" x14ac:dyDescent="0.35">
      <c r="A224" s="39">
        <v>221</v>
      </c>
      <c r="B224" s="40" t="s">
        <v>82</v>
      </c>
      <c r="C224" s="40" t="s">
        <v>312</v>
      </c>
      <c r="D224" s="41">
        <v>241.2</v>
      </c>
      <c r="E224" s="41">
        <f t="shared" si="161"/>
        <v>771.84</v>
      </c>
      <c r="F224" s="41">
        <v>103</v>
      </c>
      <c r="G224" s="42" t="s">
        <v>90</v>
      </c>
      <c r="H224" s="43">
        <v>4</v>
      </c>
      <c r="I224" s="44">
        <v>14.5</v>
      </c>
      <c r="J224" s="41">
        <f t="shared" si="162"/>
        <v>1281.9000000000001</v>
      </c>
      <c r="K224" s="42" t="s">
        <v>97</v>
      </c>
      <c r="L224" s="44">
        <v>211.6</v>
      </c>
      <c r="M224" s="44">
        <v>110.1</v>
      </c>
      <c r="N224" s="41">
        <v>248.43600000000001</v>
      </c>
      <c r="O224" s="45" t="s">
        <v>86</v>
      </c>
      <c r="P224" s="45" t="s">
        <v>97</v>
      </c>
      <c r="Q224" s="45" t="s">
        <v>87</v>
      </c>
      <c r="R224" s="45" t="s">
        <v>88</v>
      </c>
      <c r="S224" s="46">
        <f t="shared" si="163"/>
        <v>56669.202077544003</v>
      </c>
      <c r="T224" s="46">
        <f t="shared" si="146"/>
        <v>73.420918943749996</v>
      </c>
      <c r="U224" s="47">
        <f t="shared" si="164"/>
        <v>56669.202077544003</v>
      </c>
      <c r="V224" s="47">
        <f t="shared" si="147"/>
        <v>0</v>
      </c>
      <c r="W224" s="47">
        <f t="shared" si="165"/>
        <v>55622.823398807683</v>
      </c>
      <c r="X224" s="47">
        <f t="shared" si="148"/>
        <v>1046.3786787363206</v>
      </c>
      <c r="Y224" s="48">
        <f t="shared" si="166"/>
        <v>49146.658990044009</v>
      </c>
      <c r="Z224" s="47">
        <f t="shared" si="149"/>
        <v>7522.5430874999947</v>
      </c>
      <c r="AA224" s="48">
        <f t="shared" si="167"/>
        <v>54442.660809978792</v>
      </c>
      <c r="AB224" s="47">
        <f t="shared" si="150"/>
        <v>2226.5412675652115</v>
      </c>
      <c r="AC224" s="47">
        <f t="shared" si="168"/>
        <v>10795.463033801527</v>
      </c>
      <c r="AD224" s="47">
        <f t="shared" si="169"/>
        <v>45873.739043742476</v>
      </c>
      <c r="AE224" s="47">
        <f t="shared" si="170"/>
        <v>59.434259747800674</v>
      </c>
      <c r="AF224" s="49">
        <f t="shared" si="171"/>
        <v>0.19049964774569128</v>
      </c>
      <c r="AG224" s="47">
        <f>IF(ISBLANK($D224),"",S224*_xlfn.XLOOKUP(Q224,DATA!$B$24:$B$25,DATA!$C$24:$C$25,"error",0,1)/1000)</f>
        <v>11.387676157482467</v>
      </c>
      <c r="AH224" s="47">
        <f>IF(ISBLANK($D224),"",V224*_xlfn.XLOOKUP(Q224,DATA!$B$24:$B$25,DATA!$C$24:$C$25,"error",0,1)/1000)</f>
        <v>0</v>
      </c>
      <c r="AI224" s="47">
        <f>IF(ISBLANK($D224),"",X224*_xlfn.XLOOKUP(Q224,DATA!$B$24:$B$25,DATA!$C$24:$C$25,"error",0,1)/1000)</f>
        <v>0.21026979549206362</v>
      </c>
      <c r="AJ224" s="47">
        <f>IF(ISBLANK($D224),"",Z224*_xlfn.XLOOKUP(Q224,DATA!$B$24:$B$25,DATA!$C$24:$C$25,"error",0,1)/1000)</f>
        <v>1.5116550334331238</v>
      </c>
      <c r="AK224" s="47">
        <f>IF(ISBLANK($D224),"",AB224*_xlfn.XLOOKUP(Q224,DATA!$B$24:$B$25,DATA!$C$24:$C$25,"error",0,1)/1000)</f>
        <v>0.44742346771722924</v>
      </c>
      <c r="AL224" s="47">
        <f t="shared" si="151"/>
        <v>2.1693482966424167</v>
      </c>
      <c r="AM224" s="47">
        <f t="shared" si="152"/>
        <v>9.2183278608400503</v>
      </c>
      <c r="AN224" s="47">
        <f t="shared" si="172"/>
        <v>0.76951199179218455</v>
      </c>
      <c r="AO224" s="47">
        <f t="shared" si="173"/>
        <v>0</v>
      </c>
      <c r="AP224" s="47">
        <f t="shared" si="174"/>
        <v>1.4208792637338596E-2</v>
      </c>
      <c r="AQ224" s="47">
        <f t="shared" si="175"/>
        <v>0.10214873162822424</v>
      </c>
      <c r="AR224" s="47">
        <f t="shared" si="176"/>
        <v>3.0234239106933555E-2</v>
      </c>
      <c r="AS224" s="47">
        <f t="shared" si="177"/>
        <v>0.14659176337249638</v>
      </c>
      <c r="AT224" s="47">
        <f t="shared" si="178"/>
        <v>0.62292022841968819</v>
      </c>
      <c r="AU224" s="47">
        <f t="shared" si="179"/>
        <v>4.185101529429594E-2</v>
      </c>
      <c r="AV224" s="47">
        <f t="shared" si="180"/>
        <v>0</v>
      </c>
      <c r="AW224" s="47">
        <f t="shared" si="181"/>
        <v>7.7276560251361215E-4</v>
      </c>
      <c r="AX224" s="47">
        <f t="shared" si="182"/>
        <v>5.5555055350199984E-3</v>
      </c>
      <c r="AY224" s="47">
        <f t="shared" si="183"/>
        <v>1.6443325338293031E-3</v>
      </c>
      <c r="AZ224" s="47">
        <f t="shared" si="184"/>
        <v>7.9726036713629132E-3</v>
      </c>
      <c r="BA224" s="47">
        <f t="shared" si="185"/>
        <v>3.3878411622933029E-2</v>
      </c>
      <c r="BB224" s="23">
        <f>IF(V224&gt;0,J224*DATA!$C$4,0)</f>
        <v>0</v>
      </c>
      <c r="BC224" s="23">
        <f>IF(X224&gt;0,N224*_xlfn.XLOOKUP(Budapest!O224,DATA!$B$5:$B$6,DATA!$C$5:$C$6,"error",0,1),0)</f>
        <v>11924.928</v>
      </c>
      <c r="BD224" s="23">
        <f>IF(Z224&gt;0,(L224-M224)*DATA!$C$7,"0,00 ")</f>
        <v>15225</v>
      </c>
      <c r="BE224" s="23">
        <f>IF(G224="basement",D224*DATA!$C$8,IF(G224="ground",0,"error"))</f>
        <v>9648</v>
      </c>
      <c r="BF224" s="23">
        <f t="shared" si="186"/>
        <v>36797.928</v>
      </c>
      <c r="BG224" s="23">
        <v>0.25</v>
      </c>
      <c r="BH224" s="23">
        <v>1.9394376181474482</v>
      </c>
      <c r="BI224" s="23">
        <f t="shared" si="187"/>
        <v>0.85</v>
      </c>
      <c r="BJ224" s="23">
        <v>0.22</v>
      </c>
      <c r="BK224" s="23">
        <f t="shared" si="188"/>
        <v>0.25</v>
      </c>
      <c r="BL224" s="23">
        <f t="shared" si="189"/>
        <v>0.12054794520547943</v>
      </c>
      <c r="BM224" s="5">
        <v>1.1000000000000001</v>
      </c>
      <c r="BN224" s="5">
        <f t="shared" si="190"/>
        <v>0.40124223602484466</v>
      </c>
      <c r="BO224" s="50"/>
      <c r="BP224" s="48">
        <f t="shared" si="153"/>
        <v>3497.3999999999996</v>
      </c>
      <c r="BQ224" s="51">
        <f t="shared" si="154"/>
        <v>4</v>
      </c>
      <c r="BR224" s="47">
        <f t="shared" si="191"/>
        <v>1119.1679999999999</v>
      </c>
      <c r="BS224" s="46">
        <f t="shared" si="155"/>
        <v>14.5</v>
      </c>
      <c r="BT224" s="46">
        <f t="shared" si="192"/>
        <v>2797.92</v>
      </c>
      <c r="BU224" s="46">
        <f t="shared" si="156"/>
        <v>49.174941060000002</v>
      </c>
      <c r="BV224" s="46">
        <f t="shared" si="157"/>
        <v>49.174941060000002</v>
      </c>
      <c r="BW224" s="46">
        <f t="shared" si="158"/>
        <v>48.266941512328771</v>
      </c>
      <c r="BX224" s="46">
        <f t="shared" si="159"/>
        <v>42.647222310000004</v>
      </c>
      <c r="BY224" s="46">
        <f t="shared" si="160"/>
        <v>47.24285040782609</v>
      </c>
      <c r="BZ224" s="46">
        <f t="shared" ref="BZ224:CD274" si="193">BU224*1152.4</f>
        <v>56669.202077544003</v>
      </c>
      <c r="CA224" s="46">
        <f t="shared" si="193"/>
        <v>56669.202077544003</v>
      </c>
      <c r="CB224" s="46">
        <f t="shared" si="193"/>
        <v>55622.823398807683</v>
      </c>
      <c r="CC224" s="46">
        <f t="shared" si="193"/>
        <v>49146.658990044009</v>
      </c>
      <c r="CD224" s="46">
        <f t="shared" si="193"/>
        <v>54442.660809978792</v>
      </c>
    </row>
    <row r="225" spans="1:82" s="54" customFormat="1" x14ac:dyDescent="0.35">
      <c r="A225" s="39">
        <v>222</v>
      </c>
      <c r="B225" s="40" t="s">
        <v>82</v>
      </c>
      <c r="C225" s="40" t="s">
        <v>313</v>
      </c>
      <c r="D225" s="41">
        <v>280.3</v>
      </c>
      <c r="E225" s="41">
        <f t="shared" si="161"/>
        <v>1345.44</v>
      </c>
      <c r="F225" s="41">
        <v>67.2</v>
      </c>
      <c r="G225" s="42" t="s">
        <v>84</v>
      </c>
      <c r="H225" s="43">
        <v>6</v>
      </c>
      <c r="I225" s="44">
        <v>19.5</v>
      </c>
      <c r="J225" s="41">
        <f t="shared" si="162"/>
        <v>1074.6000000000001</v>
      </c>
      <c r="K225" s="42" t="s">
        <v>85</v>
      </c>
      <c r="L225" s="44">
        <v>235.8</v>
      </c>
      <c r="M225" s="44">
        <v>106.1</v>
      </c>
      <c r="N225" s="41">
        <v>288.709</v>
      </c>
      <c r="O225" s="45" t="s">
        <v>86</v>
      </c>
      <c r="P225" s="45" t="s">
        <v>85</v>
      </c>
      <c r="Q225" s="45" t="s">
        <v>87</v>
      </c>
      <c r="R225" s="45" t="s">
        <v>88</v>
      </c>
      <c r="S225" s="46">
        <f t="shared" si="163"/>
        <v>149710.39116051904</v>
      </c>
      <c r="T225" s="46">
        <f t="shared" si="146"/>
        <v>111.27243961865192</v>
      </c>
      <c r="U225" s="47">
        <f t="shared" si="164"/>
        <v>92199.675610506703</v>
      </c>
      <c r="V225" s="47">
        <f t="shared" si="147"/>
        <v>57510.715550012334</v>
      </c>
      <c r="W225" s="47">
        <f t="shared" si="165"/>
        <v>124147.11247771874</v>
      </c>
      <c r="X225" s="47">
        <f t="shared" si="148"/>
        <v>25563.278682800301</v>
      </c>
      <c r="Y225" s="48">
        <f t="shared" si="166"/>
        <v>140097.84102801906</v>
      </c>
      <c r="Z225" s="47">
        <f t="shared" si="149"/>
        <v>9612.5501324999786</v>
      </c>
      <c r="AA225" s="48">
        <f t="shared" si="167"/>
        <v>149710.39116051904</v>
      </c>
      <c r="AB225" s="47">
        <f t="shared" si="150"/>
        <v>0</v>
      </c>
      <c r="AC225" s="47">
        <f t="shared" si="168"/>
        <v>92686.544365312613</v>
      </c>
      <c r="AD225" s="47">
        <f t="shared" si="169"/>
        <v>57023.846795206424</v>
      </c>
      <c r="AE225" s="47">
        <f t="shared" si="170"/>
        <v>42.383047029378062</v>
      </c>
      <c r="AF225" s="49">
        <f t="shared" si="171"/>
        <v>0.61910561883399517</v>
      </c>
      <c r="AG225" s="47">
        <f>IF(ISBLANK($D225),"",S225*_xlfn.XLOOKUP(Q225,DATA!$B$24:$B$25,DATA!$C$24:$C$25,"error",0,1)/1000)</f>
        <v>30.084303103706297</v>
      </c>
      <c r="AH225" s="47">
        <f>IF(ISBLANK($D225),"",V225*_xlfn.XLOOKUP(Q225,DATA!$B$24:$B$25,DATA!$C$24:$C$25,"error",0,1)/1000)</f>
        <v>11.556778289774979</v>
      </c>
      <c r="AI225" s="47">
        <f>IF(ISBLANK($D225),"",X225*_xlfn.XLOOKUP(Q225,DATA!$B$24:$B$25,DATA!$C$24:$C$25,"error",0,1)/1000)</f>
        <v>5.1369408513087205</v>
      </c>
      <c r="AJ225" s="47">
        <f>IF(ISBLANK($D225),"",Z225*_xlfn.XLOOKUP(Q225,DATA!$B$24:$B$25,DATA!$C$24:$C$25,"error",0,1)/1000)</f>
        <v>1.9316419491258705</v>
      </c>
      <c r="AK225" s="47">
        <f>IF(ISBLANK($D225),"",AB225*_xlfn.XLOOKUP(Q225,DATA!$B$24:$B$25,DATA!$C$24:$C$25,"error",0,1)/1000)</f>
        <v>0</v>
      </c>
      <c r="AL225" s="47">
        <f t="shared" si="151"/>
        <v>18.625361090209569</v>
      </c>
      <c r="AM225" s="47">
        <f t="shared" si="152"/>
        <v>11.458942013496728</v>
      </c>
      <c r="AN225" s="47">
        <f t="shared" si="172"/>
        <v>2.0329197707120938</v>
      </c>
      <c r="AO225" s="47">
        <f t="shared" si="173"/>
        <v>0.78093891655165038</v>
      </c>
      <c r="AP225" s="47">
        <f t="shared" si="174"/>
        <v>0.34712416576861188</v>
      </c>
      <c r="AQ225" s="47">
        <f t="shared" si="175"/>
        <v>0.13052897036631197</v>
      </c>
      <c r="AR225" s="47">
        <f t="shared" si="176"/>
        <v>0</v>
      </c>
      <c r="AS225" s="47">
        <f t="shared" si="177"/>
        <v>1.2585920526865741</v>
      </c>
      <c r="AT225" s="47">
        <f t="shared" si="178"/>
        <v>0.7743277180255197</v>
      </c>
      <c r="AU225" s="47">
        <f t="shared" si="179"/>
        <v>0.11056326259191708</v>
      </c>
      <c r="AV225" s="47">
        <f t="shared" si="180"/>
        <v>4.2472485015334842E-2</v>
      </c>
      <c r="AW225" s="47">
        <f t="shared" si="181"/>
        <v>1.8878846496943498E-2</v>
      </c>
      <c r="AX225" s="47">
        <f t="shared" si="182"/>
        <v>7.0990055949959868E-3</v>
      </c>
      <c r="AY225" s="47">
        <f t="shared" si="183"/>
        <v>0</v>
      </c>
      <c r="AZ225" s="47">
        <f t="shared" si="184"/>
        <v>6.8450337107274328E-2</v>
      </c>
      <c r="BA225" s="47">
        <f t="shared" si="185"/>
        <v>4.2112925484642752E-2</v>
      </c>
      <c r="BB225" s="23">
        <f>IF(V225&gt;0,J225*DATA!$C$4,0)</f>
        <v>69849.000000000015</v>
      </c>
      <c r="BC225" s="23">
        <f>IF(X225&gt;0,N225*_xlfn.XLOOKUP(Budapest!O225,DATA!$B$5:$B$6,DATA!$C$5:$C$6,"error",0,1),0)</f>
        <v>13858.031999999999</v>
      </c>
      <c r="BD225" s="23">
        <f>IF(Z225&gt;0,(L225-M225)*DATA!$C$7,"0,00 ")</f>
        <v>19455.000000000004</v>
      </c>
      <c r="BE225" s="23">
        <f>IF(G225="basement",D225*DATA!$C$8,IF(G225="ground",0,"error"))</f>
        <v>0</v>
      </c>
      <c r="BF225" s="23">
        <f t="shared" si="186"/>
        <v>103162.03200000001</v>
      </c>
      <c r="BG225" s="23">
        <v>1.48</v>
      </c>
      <c r="BH225" s="23">
        <v>2.0625742154368107</v>
      </c>
      <c r="BI225" s="23">
        <f t="shared" si="187"/>
        <v>0.56999999999999995</v>
      </c>
      <c r="BJ225" s="23">
        <v>2.33</v>
      </c>
      <c r="BK225" s="23">
        <f t="shared" si="188"/>
        <v>0.21630769230769231</v>
      </c>
      <c r="BL225" s="23">
        <f t="shared" si="189"/>
        <v>0.23928112965340181</v>
      </c>
      <c r="BM225" s="5">
        <v>1.1000000000000001</v>
      </c>
      <c r="BN225" s="5">
        <f t="shared" si="190"/>
        <v>0.56999999999999995</v>
      </c>
      <c r="BO225" s="50"/>
      <c r="BP225" s="48">
        <f t="shared" si="153"/>
        <v>5465.85</v>
      </c>
      <c r="BQ225" s="51">
        <f t="shared" si="154"/>
        <v>6</v>
      </c>
      <c r="BR225" s="47">
        <f t="shared" si="191"/>
        <v>1749.0720000000001</v>
      </c>
      <c r="BS225" s="46">
        <f t="shared" si="155"/>
        <v>19.5</v>
      </c>
      <c r="BT225" s="46">
        <f t="shared" si="192"/>
        <v>4372.68</v>
      </c>
      <c r="BU225" s="46">
        <f t="shared" si="156"/>
        <v>129.91182849750001</v>
      </c>
      <c r="BV225" s="46">
        <f t="shared" si="157"/>
        <v>80.006660543653851</v>
      </c>
      <c r="BW225" s="46">
        <f t="shared" si="158"/>
        <v>107.72918472554558</v>
      </c>
      <c r="BX225" s="46">
        <f t="shared" si="159"/>
        <v>121.57049724750003</v>
      </c>
      <c r="BY225" s="46">
        <f t="shared" si="160"/>
        <v>129.91182849750001</v>
      </c>
      <c r="BZ225" s="46">
        <f t="shared" si="193"/>
        <v>149710.39116051904</v>
      </c>
      <c r="CA225" s="46">
        <f t="shared" si="193"/>
        <v>92199.675610506703</v>
      </c>
      <c r="CB225" s="46">
        <f t="shared" si="193"/>
        <v>124147.11247771874</v>
      </c>
      <c r="CC225" s="46">
        <f t="shared" si="193"/>
        <v>140097.84102801906</v>
      </c>
      <c r="CD225" s="46">
        <f t="shared" si="193"/>
        <v>149710.39116051904</v>
      </c>
    </row>
    <row r="226" spans="1:82" s="54" customFormat="1" x14ac:dyDescent="0.35">
      <c r="A226" s="39">
        <v>223</v>
      </c>
      <c r="B226" s="40" t="s">
        <v>82</v>
      </c>
      <c r="C226" s="40" t="s">
        <v>314</v>
      </c>
      <c r="D226" s="41">
        <v>908.8</v>
      </c>
      <c r="E226" s="41">
        <f t="shared" si="161"/>
        <v>4362.24</v>
      </c>
      <c r="F226" s="41">
        <v>120.6</v>
      </c>
      <c r="G226" s="42" t="s">
        <v>84</v>
      </c>
      <c r="H226" s="43">
        <v>6</v>
      </c>
      <c r="I226" s="44">
        <v>19.5</v>
      </c>
      <c r="J226" s="41">
        <f t="shared" si="162"/>
        <v>1928.4999999999998</v>
      </c>
      <c r="K226" s="42" t="s">
        <v>85</v>
      </c>
      <c r="L226" s="44">
        <v>423.2</v>
      </c>
      <c r="M226" s="44">
        <v>190.4</v>
      </c>
      <c r="N226" s="41">
        <v>936.06399999999996</v>
      </c>
      <c r="O226" s="45" t="s">
        <v>86</v>
      </c>
      <c r="P226" s="45" t="s">
        <v>85</v>
      </c>
      <c r="Q226" s="45" t="s">
        <v>87</v>
      </c>
      <c r="R226" s="45" t="s">
        <v>88</v>
      </c>
      <c r="S226" s="46">
        <f t="shared" si="163"/>
        <v>358079.65912622405</v>
      </c>
      <c r="T226" s="46">
        <f t="shared" si="146"/>
        <v>82.086189463721411</v>
      </c>
      <c r="U226" s="47">
        <f t="shared" si="164"/>
        <v>254869.70664325479</v>
      </c>
      <c r="V226" s="47">
        <f t="shared" si="147"/>
        <v>103209.95248296927</v>
      </c>
      <c r="W226" s="47">
        <f t="shared" si="165"/>
        <v>275197.36277613876</v>
      </c>
      <c r="X226" s="47">
        <f t="shared" si="148"/>
        <v>82882.296350085293</v>
      </c>
      <c r="Y226" s="48">
        <f t="shared" si="166"/>
        <v>340825.98394622398</v>
      </c>
      <c r="Z226" s="47">
        <f t="shared" si="149"/>
        <v>17253.675180000078</v>
      </c>
      <c r="AA226" s="48">
        <f t="shared" si="167"/>
        <v>358079.65912622405</v>
      </c>
      <c r="AB226" s="47">
        <f t="shared" si="150"/>
        <v>0</v>
      </c>
      <c r="AC226" s="47">
        <f t="shared" si="168"/>
        <v>203345.92401305464</v>
      </c>
      <c r="AD226" s="47">
        <f t="shared" si="169"/>
        <v>154733.73511316942</v>
      </c>
      <c r="AE226" s="47">
        <f t="shared" si="170"/>
        <v>35.471165069590263</v>
      </c>
      <c r="AF226" s="49">
        <f t="shared" si="171"/>
        <v>0.56787901471212765</v>
      </c>
      <c r="AG226" s="47">
        <f>IF(ISBLANK($D226),"",S226*_xlfn.XLOOKUP(Q226,DATA!$B$24:$B$25,DATA!$C$24:$C$25,"error",0,1)/1000)</f>
        <v>71.956107501414721</v>
      </c>
      <c r="AH226" s="47">
        <f>IF(ISBLANK($D226),"",V226*_xlfn.XLOOKUP(Q226,DATA!$B$24:$B$25,DATA!$C$24:$C$25,"error",0,1)/1000)</f>
        <v>20.740039951452673</v>
      </c>
      <c r="AI226" s="47">
        <f>IF(ISBLANK($D226),"",X226*_xlfn.XLOOKUP(Q226,DATA!$B$24:$B$25,DATA!$C$24:$C$25,"error",0,1)/1000)</f>
        <v>16.65519745154964</v>
      </c>
      <c r="AJ226" s="47">
        <f>IF(ISBLANK($D226),"",Z226*_xlfn.XLOOKUP(Q226,DATA!$B$24:$B$25,DATA!$C$24:$C$25,"error",0,1)/1000)</f>
        <v>3.4671260274210152</v>
      </c>
      <c r="AK226" s="47">
        <f>IF(ISBLANK($D226),"",AB226*_xlfn.XLOOKUP(Q226,DATA!$B$24:$B$25,DATA!$C$24:$C$25,"error",0,1)/1000)</f>
        <v>0</v>
      </c>
      <c r="AL226" s="47">
        <f t="shared" si="151"/>
        <v>40.862363430423329</v>
      </c>
      <c r="AM226" s="47">
        <f t="shared" si="152"/>
        <v>31.093744070991391</v>
      </c>
      <c r="AN226" s="47">
        <f t="shared" si="172"/>
        <v>4.8623693578293121</v>
      </c>
      <c r="AO226" s="47">
        <f t="shared" si="173"/>
        <v>1.4014895780475132</v>
      </c>
      <c r="AP226" s="47">
        <f t="shared" si="174"/>
        <v>1.1254600137371187</v>
      </c>
      <c r="AQ226" s="47">
        <f t="shared" si="175"/>
        <v>0.23428792830591852</v>
      </c>
      <c r="AR226" s="47">
        <f t="shared" si="176"/>
        <v>0</v>
      </c>
      <c r="AS226" s="47">
        <f t="shared" si="177"/>
        <v>2.7612375200905501</v>
      </c>
      <c r="AT226" s="47">
        <f t="shared" si="178"/>
        <v>2.101131837738762</v>
      </c>
      <c r="AU226" s="47">
        <f t="shared" si="179"/>
        <v>0.26444694368841842</v>
      </c>
      <c r="AV226" s="47">
        <f t="shared" si="180"/>
        <v>7.6222024336565455E-2</v>
      </c>
      <c r="AW226" s="47">
        <f t="shared" si="181"/>
        <v>6.1209759887343014E-2</v>
      </c>
      <c r="AX226" s="47">
        <f t="shared" si="182"/>
        <v>1.2742085601504064E-2</v>
      </c>
      <c r="AY226" s="47">
        <f t="shared" si="183"/>
        <v>0</v>
      </c>
      <c r="AZ226" s="47">
        <f t="shared" si="184"/>
        <v>0.15017386982541253</v>
      </c>
      <c r="BA226" s="47">
        <f t="shared" si="185"/>
        <v>0.11427307386300589</v>
      </c>
      <c r="BB226" s="23">
        <f>IF(V226&gt;0,J226*DATA!$C$4,0)</f>
        <v>125352.49999999999</v>
      </c>
      <c r="BC226" s="23">
        <f>IF(X226&gt;0,N226*_xlfn.XLOOKUP(Budapest!O226,DATA!$B$5:$B$6,DATA!$C$5:$C$6,"error",0,1),0)</f>
        <v>44931.072</v>
      </c>
      <c r="BD226" s="23">
        <f>IF(Z226&gt;0,(L226-M226)*DATA!$C$7,"0,00 ")</f>
        <v>34920</v>
      </c>
      <c r="BE226" s="23">
        <f>IF(G226="basement",D226*DATA!$C$8,IF(G226="ground",0,"error"))</f>
        <v>0</v>
      </c>
      <c r="BF226" s="23">
        <f t="shared" si="186"/>
        <v>205203.57199999999</v>
      </c>
      <c r="BG226" s="23">
        <v>1.48</v>
      </c>
      <c r="BH226" s="23">
        <v>2.0626654064272212</v>
      </c>
      <c r="BI226" s="23">
        <f t="shared" si="187"/>
        <v>0.56999999999999995</v>
      </c>
      <c r="BJ226" s="23">
        <v>2.33</v>
      </c>
      <c r="BK226" s="23">
        <f t="shared" si="188"/>
        <v>0.21630769230769231</v>
      </c>
      <c r="BL226" s="23">
        <f t="shared" si="189"/>
        <v>0.23928112965340181</v>
      </c>
      <c r="BM226" s="5">
        <v>1.1000000000000001</v>
      </c>
      <c r="BN226" s="5">
        <f t="shared" si="190"/>
        <v>0.56999999999999995</v>
      </c>
      <c r="BO226" s="50"/>
      <c r="BP226" s="48">
        <f t="shared" si="153"/>
        <v>17721.599999999999</v>
      </c>
      <c r="BQ226" s="51">
        <f t="shared" si="154"/>
        <v>6</v>
      </c>
      <c r="BR226" s="47">
        <f t="shared" si="191"/>
        <v>5670.9119999999994</v>
      </c>
      <c r="BS226" s="46">
        <f t="shared" si="155"/>
        <v>19.5</v>
      </c>
      <c r="BT226" s="46">
        <f t="shared" si="192"/>
        <v>14177.279999999999</v>
      </c>
      <c r="BU226" s="46">
        <f t="shared" si="156"/>
        <v>310.72514676000003</v>
      </c>
      <c r="BV226" s="46">
        <f t="shared" si="157"/>
        <v>221.16427164461538</v>
      </c>
      <c r="BW226" s="46">
        <f t="shared" si="158"/>
        <v>238.80368168703467</v>
      </c>
      <c r="BX226" s="46">
        <f t="shared" si="159"/>
        <v>295.75319675999998</v>
      </c>
      <c r="BY226" s="46">
        <f t="shared" si="160"/>
        <v>310.72514676000003</v>
      </c>
      <c r="BZ226" s="46">
        <f t="shared" si="193"/>
        <v>358079.65912622405</v>
      </c>
      <c r="CA226" s="46">
        <f t="shared" si="193"/>
        <v>254869.70664325479</v>
      </c>
      <c r="CB226" s="46">
        <f t="shared" si="193"/>
        <v>275197.36277613876</v>
      </c>
      <c r="CC226" s="46">
        <f t="shared" si="193"/>
        <v>340825.98394622398</v>
      </c>
      <c r="CD226" s="46">
        <f t="shared" si="193"/>
        <v>358079.65912622405</v>
      </c>
    </row>
    <row r="227" spans="1:82" s="54" customFormat="1" x14ac:dyDescent="0.35">
      <c r="A227" s="39">
        <v>224</v>
      </c>
      <c r="B227" s="40" t="s">
        <v>82</v>
      </c>
      <c r="C227" s="40" t="s">
        <v>315</v>
      </c>
      <c r="D227" s="41">
        <v>414.9</v>
      </c>
      <c r="E227" s="41">
        <f t="shared" si="161"/>
        <v>1991.52</v>
      </c>
      <c r="F227" s="41">
        <v>89</v>
      </c>
      <c r="G227" s="42" t="s">
        <v>84</v>
      </c>
      <c r="H227" s="43">
        <v>6</v>
      </c>
      <c r="I227" s="44">
        <v>19.5</v>
      </c>
      <c r="J227" s="41">
        <f t="shared" si="162"/>
        <v>1475</v>
      </c>
      <c r="K227" s="42" t="s">
        <v>85</v>
      </c>
      <c r="L227" s="44">
        <v>260.5</v>
      </c>
      <c r="M227" s="44">
        <v>260.5</v>
      </c>
      <c r="N227" s="41">
        <v>427.34699999999998</v>
      </c>
      <c r="O227" s="45" t="s">
        <v>86</v>
      </c>
      <c r="P227" s="45" t="s">
        <v>85</v>
      </c>
      <c r="Q227" s="45" t="s">
        <v>94</v>
      </c>
      <c r="R227" s="45" t="s">
        <v>88</v>
      </c>
      <c r="S227" s="46">
        <f t="shared" si="163"/>
        <v>196001.38564727703</v>
      </c>
      <c r="T227" s="46">
        <f t="shared" si="146"/>
        <v>98.417985080379324</v>
      </c>
      <c r="U227" s="47">
        <f t="shared" si="164"/>
        <v>117061.96126958469</v>
      </c>
      <c r="V227" s="47">
        <f t="shared" si="147"/>
        <v>78939.424377692339</v>
      </c>
      <c r="W227" s="47">
        <f t="shared" si="165"/>
        <v>158162.62601297858</v>
      </c>
      <c r="X227" s="47">
        <f t="shared" si="148"/>
        <v>37838.759634298447</v>
      </c>
      <c r="Y227" s="48">
        <f t="shared" si="166"/>
        <v>196001.38564727703</v>
      </c>
      <c r="Z227" s="47">
        <f t="shared" si="149"/>
        <v>0</v>
      </c>
      <c r="AA227" s="48">
        <f t="shared" si="167"/>
        <v>196001.38564727703</v>
      </c>
      <c r="AB227" s="47">
        <f t="shared" si="150"/>
        <v>0</v>
      </c>
      <c r="AC227" s="47">
        <f t="shared" si="168"/>
        <v>116778.18401199079</v>
      </c>
      <c r="AD227" s="47">
        <f t="shared" si="169"/>
        <v>79223.201635286241</v>
      </c>
      <c r="AE227" s="47">
        <f t="shared" si="170"/>
        <v>39.780269158876756</v>
      </c>
      <c r="AF227" s="49">
        <f t="shared" si="171"/>
        <v>0.59580284918058757</v>
      </c>
      <c r="AG227" s="47">
        <f>IF(ISBLANK($D227),"",S227*_xlfn.XLOOKUP(Q227,DATA!$B$24:$B$25,DATA!$C$24:$C$25,"error",0,1)/1000)</f>
        <v>78.063431875597502</v>
      </c>
      <c r="AH227" s="47">
        <f>IF(ISBLANK($D227),"",V227*_xlfn.XLOOKUP(Q227,DATA!$B$24:$B$25,DATA!$C$24:$C$25,"error",0,1)/1000)</f>
        <v>31.439993941147307</v>
      </c>
      <c r="AI227" s="47">
        <f>IF(ISBLANK($D227),"",X227*_xlfn.XLOOKUP(Q227,DATA!$B$24:$B$25,DATA!$C$24:$C$25,"error",0,1)/1000)</f>
        <v>15.070421187148385</v>
      </c>
      <c r="AJ227" s="47">
        <f>IF(ISBLANK($D227),"",Z227*_xlfn.XLOOKUP(Q227,DATA!$B$24:$B$25,DATA!$C$24:$C$25,"error",0,1)/1000)</f>
        <v>0</v>
      </c>
      <c r="AK227" s="47">
        <f>IF(ISBLANK($D227),"",AB227*_xlfn.XLOOKUP(Q227,DATA!$B$24:$B$25,DATA!$C$24:$C$25,"error",0,1)/1000)</f>
        <v>0</v>
      </c>
      <c r="AL227" s="47">
        <f t="shared" si="151"/>
        <v>46.510415128295691</v>
      </c>
      <c r="AM227" s="47">
        <f t="shared" si="152"/>
        <v>31.553016747301811</v>
      </c>
      <c r="AN227" s="47">
        <f t="shared" si="172"/>
        <v>2.6615059173954911</v>
      </c>
      <c r="AO227" s="47">
        <f t="shared" si="173"/>
        <v>1.0719196928286658</v>
      </c>
      <c r="AP227" s="47">
        <f t="shared" si="174"/>
        <v>0.51381311586656164</v>
      </c>
      <c r="AQ227" s="47">
        <f t="shared" si="175"/>
        <v>0</v>
      </c>
      <c r="AR227" s="47">
        <f t="shared" si="176"/>
        <v>0</v>
      </c>
      <c r="AS227" s="47">
        <f t="shared" si="177"/>
        <v>1.5857328086952274</v>
      </c>
      <c r="AT227" s="47">
        <f t="shared" si="178"/>
        <v>1.0757731087002638</v>
      </c>
      <c r="AU227" s="47">
        <f t="shared" si="179"/>
        <v>0.14474982332030911</v>
      </c>
      <c r="AV227" s="47">
        <f t="shared" si="180"/>
        <v>5.8297892608988357E-2</v>
      </c>
      <c r="AW227" s="47">
        <f t="shared" si="181"/>
        <v>2.7944464543638473E-2</v>
      </c>
      <c r="AX227" s="47">
        <f t="shared" si="182"/>
        <v>0</v>
      </c>
      <c r="AY227" s="47">
        <f t="shared" si="183"/>
        <v>0</v>
      </c>
      <c r="AZ227" s="47">
        <f t="shared" si="184"/>
        <v>8.624235715262682E-2</v>
      </c>
      <c r="BA227" s="47">
        <f t="shared" si="185"/>
        <v>5.8507466167682293E-2</v>
      </c>
      <c r="BB227" s="23">
        <f>IF(V227&gt;0,J227*DATA!$C$4,0)</f>
        <v>95875</v>
      </c>
      <c r="BC227" s="23">
        <f>IF(X227&gt;0,N227*_xlfn.XLOOKUP(Budapest!O227,DATA!$B$5:$B$6,DATA!$C$5:$C$6,"error",0,1),0)</f>
        <v>20512.655999999999</v>
      </c>
      <c r="BD227" s="23" t="str">
        <f>IF(Z227&gt;0,(L227-M227)*DATA!$C$7,"0,00 ")</f>
        <v xml:space="preserve">0,00 </v>
      </c>
      <c r="BE227" s="23">
        <f>IF(G227="basement",D227*DATA!$C$8,IF(G227="ground",0,"error"))</f>
        <v>0</v>
      </c>
      <c r="BF227" s="23">
        <f t="shared" si="186"/>
        <v>116387.656</v>
      </c>
      <c r="BG227" s="23">
        <v>1.48</v>
      </c>
      <c r="BH227" s="23">
        <v>1.1000000000000001</v>
      </c>
      <c r="BI227" s="23">
        <f t="shared" si="187"/>
        <v>0.56999999999999995</v>
      </c>
      <c r="BJ227" s="23">
        <v>2.33</v>
      </c>
      <c r="BK227" s="23">
        <f t="shared" si="188"/>
        <v>0.21630769230769231</v>
      </c>
      <c r="BL227" s="23">
        <f t="shared" si="189"/>
        <v>0.23928112965340181</v>
      </c>
      <c r="BM227" s="5">
        <v>1.1000000000000001</v>
      </c>
      <c r="BN227" s="5">
        <f t="shared" si="190"/>
        <v>0.56999999999999995</v>
      </c>
      <c r="BO227" s="50"/>
      <c r="BP227" s="48">
        <f t="shared" si="153"/>
        <v>8090.5499999999993</v>
      </c>
      <c r="BQ227" s="51">
        <f t="shared" si="154"/>
        <v>6</v>
      </c>
      <c r="BR227" s="47">
        <f t="shared" si="191"/>
        <v>2588.9759999999997</v>
      </c>
      <c r="BS227" s="46">
        <f t="shared" si="155"/>
        <v>19.5</v>
      </c>
      <c r="BT227" s="46">
        <f t="shared" si="192"/>
        <v>6472.44</v>
      </c>
      <c r="BU227" s="46">
        <f t="shared" si="156"/>
        <v>170.08103579250002</v>
      </c>
      <c r="BV227" s="46">
        <f t="shared" si="157"/>
        <v>101.58101463865384</v>
      </c>
      <c r="BW227" s="46">
        <f t="shared" si="158"/>
        <v>137.24629122958919</v>
      </c>
      <c r="BX227" s="46">
        <f t="shared" si="159"/>
        <v>170.08103579250002</v>
      </c>
      <c r="BY227" s="46">
        <f t="shared" si="160"/>
        <v>170.08103579250002</v>
      </c>
      <c r="BZ227" s="46">
        <f t="shared" si="193"/>
        <v>196001.38564727703</v>
      </c>
      <c r="CA227" s="46">
        <f t="shared" si="193"/>
        <v>117061.96126958469</v>
      </c>
      <c r="CB227" s="46">
        <f t="shared" si="193"/>
        <v>158162.62601297858</v>
      </c>
      <c r="CC227" s="46">
        <f t="shared" si="193"/>
        <v>196001.38564727703</v>
      </c>
      <c r="CD227" s="46">
        <f t="shared" si="193"/>
        <v>196001.38564727703</v>
      </c>
    </row>
    <row r="228" spans="1:82" s="54" customFormat="1" x14ac:dyDescent="0.35">
      <c r="A228" s="39">
        <v>225</v>
      </c>
      <c r="B228" s="40" t="s">
        <v>82</v>
      </c>
      <c r="C228" s="40" t="s">
        <v>316</v>
      </c>
      <c r="D228" s="41">
        <v>414.9</v>
      </c>
      <c r="E228" s="41">
        <f t="shared" si="161"/>
        <v>1991.52</v>
      </c>
      <c r="F228" s="41">
        <v>89</v>
      </c>
      <c r="G228" s="42" t="s">
        <v>84</v>
      </c>
      <c r="H228" s="43">
        <v>6</v>
      </c>
      <c r="I228" s="44">
        <v>19.5</v>
      </c>
      <c r="J228" s="41">
        <f t="shared" si="162"/>
        <v>1475</v>
      </c>
      <c r="K228" s="42" t="s">
        <v>85</v>
      </c>
      <c r="L228" s="44">
        <v>260.5</v>
      </c>
      <c r="M228" s="44">
        <v>260.5</v>
      </c>
      <c r="N228" s="41">
        <v>427.34699999999998</v>
      </c>
      <c r="O228" s="45" t="s">
        <v>86</v>
      </c>
      <c r="P228" s="45" t="s">
        <v>85</v>
      </c>
      <c r="Q228" s="45" t="s">
        <v>94</v>
      </c>
      <c r="R228" s="45" t="s">
        <v>88</v>
      </c>
      <c r="S228" s="46">
        <f t="shared" si="163"/>
        <v>196001.38564727703</v>
      </c>
      <c r="T228" s="46">
        <f t="shared" si="146"/>
        <v>98.417985080379324</v>
      </c>
      <c r="U228" s="47">
        <f t="shared" si="164"/>
        <v>117061.96126958469</v>
      </c>
      <c r="V228" s="47">
        <f t="shared" si="147"/>
        <v>78939.424377692339</v>
      </c>
      <c r="W228" s="47">
        <f t="shared" si="165"/>
        <v>158162.62601297858</v>
      </c>
      <c r="X228" s="47">
        <f t="shared" si="148"/>
        <v>37838.759634298447</v>
      </c>
      <c r="Y228" s="48">
        <f t="shared" si="166"/>
        <v>196001.38564727703</v>
      </c>
      <c r="Z228" s="47">
        <f t="shared" si="149"/>
        <v>0</v>
      </c>
      <c r="AA228" s="48">
        <f t="shared" si="167"/>
        <v>196001.38564727703</v>
      </c>
      <c r="AB228" s="47">
        <f t="shared" si="150"/>
        <v>0</v>
      </c>
      <c r="AC228" s="47">
        <f t="shared" si="168"/>
        <v>116778.18401199079</v>
      </c>
      <c r="AD228" s="47">
        <f t="shared" si="169"/>
        <v>79223.201635286241</v>
      </c>
      <c r="AE228" s="47">
        <f t="shared" si="170"/>
        <v>39.780269158876756</v>
      </c>
      <c r="AF228" s="49">
        <f t="shared" si="171"/>
        <v>0.59580284918058757</v>
      </c>
      <c r="AG228" s="47">
        <f>IF(ISBLANK($D228),"",S228*_xlfn.XLOOKUP(Q228,DATA!$B$24:$B$25,DATA!$C$24:$C$25,"error",0,1)/1000)</f>
        <v>78.063431875597502</v>
      </c>
      <c r="AH228" s="47">
        <f>IF(ISBLANK($D228),"",V228*_xlfn.XLOOKUP(Q228,DATA!$B$24:$B$25,DATA!$C$24:$C$25,"error",0,1)/1000)</f>
        <v>31.439993941147307</v>
      </c>
      <c r="AI228" s="47">
        <f>IF(ISBLANK($D228),"",X228*_xlfn.XLOOKUP(Q228,DATA!$B$24:$B$25,DATA!$C$24:$C$25,"error",0,1)/1000)</f>
        <v>15.070421187148385</v>
      </c>
      <c r="AJ228" s="47">
        <f>IF(ISBLANK($D228),"",Z228*_xlfn.XLOOKUP(Q228,DATA!$B$24:$B$25,DATA!$C$24:$C$25,"error",0,1)/1000)</f>
        <v>0</v>
      </c>
      <c r="AK228" s="47">
        <f>IF(ISBLANK($D228),"",AB228*_xlfn.XLOOKUP(Q228,DATA!$B$24:$B$25,DATA!$C$24:$C$25,"error",0,1)/1000)</f>
        <v>0</v>
      </c>
      <c r="AL228" s="47">
        <f t="shared" si="151"/>
        <v>46.510415128295691</v>
      </c>
      <c r="AM228" s="47">
        <f t="shared" si="152"/>
        <v>31.553016747301811</v>
      </c>
      <c r="AN228" s="47">
        <f t="shared" si="172"/>
        <v>2.6615059173954911</v>
      </c>
      <c r="AO228" s="47">
        <f t="shared" si="173"/>
        <v>1.0719196928286658</v>
      </c>
      <c r="AP228" s="47">
        <f t="shared" si="174"/>
        <v>0.51381311586656164</v>
      </c>
      <c r="AQ228" s="47">
        <f t="shared" si="175"/>
        <v>0</v>
      </c>
      <c r="AR228" s="47">
        <f t="shared" si="176"/>
        <v>0</v>
      </c>
      <c r="AS228" s="47">
        <f t="shared" si="177"/>
        <v>1.5857328086952274</v>
      </c>
      <c r="AT228" s="47">
        <f t="shared" si="178"/>
        <v>1.0757731087002638</v>
      </c>
      <c r="AU228" s="47">
        <f t="shared" si="179"/>
        <v>0.14474982332030911</v>
      </c>
      <c r="AV228" s="47">
        <f t="shared" si="180"/>
        <v>5.8297892608988357E-2</v>
      </c>
      <c r="AW228" s="47">
        <f t="shared" si="181"/>
        <v>2.7944464543638473E-2</v>
      </c>
      <c r="AX228" s="47">
        <f t="shared" si="182"/>
        <v>0</v>
      </c>
      <c r="AY228" s="47">
        <f t="shared" si="183"/>
        <v>0</v>
      </c>
      <c r="AZ228" s="47">
        <f t="shared" si="184"/>
        <v>8.624235715262682E-2</v>
      </c>
      <c r="BA228" s="47">
        <f t="shared" si="185"/>
        <v>5.8507466167682293E-2</v>
      </c>
      <c r="BB228" s="23">
        <f>IF(V228&gt;0,J228*DATA!$C$4,0)</f>
        <v>95875</v>
      </c>
      <c r="BC228" s="23">
        <f>IF(X228&gt;0,N228*_xlfn.XLOOKUP(Budapest!O228,DATA!$B$5:$B$6,DATA!$C$5:$C$6,"error",0,1),0)</f>
        <v>20512.655999999999</v>
      </c>
      <c r="BD228" s="23" t="str">
        <f>IF(Z228&gt;0,(L228-M228)*DATA!$C$7,"0,00 ")</f>
        <v xml:space="preserve">0,00 </v>
      </c>
      <c r="BE228" s="23">
        <f>IF(G228="basement",D228*DATA!$C$8,IF(G228="ground",0,"error"))</f>
        <v>0</v>
      </c>
      <c r="BF228" s="23">
        <f t="shared" si="186"/>
        <v>116387.656</v>
      </c>
      <c r="BG228" s="23">
        <v>1.48</v>
      </c>
      <c r="BH228" s="23">
        <v>1.1000000000000001</v>
      </c>
      <c r="BI228" s="23">
        <f t="shared" si="187"/>
        <v>0.56999999999999995</v>
      </c>
      <c r="BJ228" s="23">
        <v>2.33</v>
      </c>
      <c r="BK228" s="23">
        <f t="shared" si="188"/>
        <v>0.21630769230769231</v>
      </c>
      <c r="BL228" s="23">
        <f t="shared" si="189"/>
        <v>0.23928112965340181</v>
      </c>
      <c r="BM228" s="5">
        <v>1.1000000000000001</v>
      </c>
      <c r="BN228" s="5">
        <f t="shared" si="190"/>
        <v>0.56999999999999995</v>
      </c>
      <c r="BO228" s="50"/>
      <c r="BP228" s="48">
        <f t="shared" si="153"/>
        <v>8090.5499999999993</v>
      </c>
      <c r="BQ228" s="51">
        <f t="shared" si="154"/>
        <v>6</v>
      </c>
      <c r="BR228" s="47">
        <f t="shared" si="191"/>
        <v>2588.9759999999997</v>
      </c>
      <c r="BS228" s="46">
        <f t="shared" si="155"/>
        <v>19.5</v>
      </c>
      <c r="BT228" s="46">
        <f t="shared" si="192"/>
        <v>6472.44</v>
      </c>
      <c r="BU228" s="46">
        <f t="shared" si="156"/>
        <v>170.08103579250002</v>
      </c>
      <c r="BV228" s="46">
        <f t="shared" si="157"/>
        <v>101.58101463865384</v>
      </c>
      <c r="BW228" s="46">
        <f t="shared" si="158"/>
        <v>137.24629122958919</v>
      </c>
      <c r="BX228" s="46">
        <f t="shared" si="159"/>
        <v>170.08103579250002</v>
      </c>
      <c r="BY228" s="46">
        <f t="shared" si="160"/>
        <v>170.08103579250002</v>
      </c>
      <c r="BZ228" s="46">
        <f t="shared" si="193"/>
        <v>196001.38564727703</v>
      </c>
      <c r="CA228" s="46">
        <f t="shared" si="193"/>
        <v>117061.96126958469</v>
      </c>
      <c r="CB228" s="46">
        <f t="shared" si="193"/>
        <v>158162.62601297858</v>
      </c>
      <c r="CC228" s="46">
        <f t="shared" si="193"/>
        <v>196001.38564727703</v>
      </c>
      <c r="CD228" s="46">
        <f t="shared" si="193"/>
        <v>196001.38564727703</v>
      </c>
    </row>
    <row r="229" spans="1:82" s="54" customFormat="1" x14ac:dyDescent="0.35">
      <c r="A229" s="39">
        <v>226</v>
      </c>
      <c r="B229" s="40" t="s">
        <v>82</v>
      </c>
      <c r="C229" s="40" t="s">
        <v>317</v>
      </c>
      <c r="D229" s="41">
        <v>660.7</v>
      </c>
      <c r="E229" s="41">
        <f t="shared" si="161"/>
        <v>2114.2400000000002</v>
      </c>
      <c r="F229" s="41">
        <v>162.19999999999999</v>
      </c>
      <c r="G229" s="42" t="s">
        <v>90</v>
      </c>
      <c r="H229" s="43">
        <v>4</v>
      </c>
      <c r="I229" s="44">
        <v>14.5</v>
      </c>
      <c r="J229" s="41">
        <f t="shared" si="162"/>
        <v>1905.4999999999995</v>
      </c>
      <c r="K229" s="42" t="s">
        <v>85</v>
      </c>
      <c r="L229" s="44">
        <v>446.4</v>
      </c>
      <c r="M229" s="44">
        <v>429</v>
      </c>
      <c r="N229" s="41">
        <v>680.52100000000007</v>
      </c>
      <c r="O229" s="45" t="s">
        <v>86</v>
      </c>
      <c r="P229" s="45" t="s">
        <v>85</v>
      </c>
      <c r="Q229" s="45" t="s">
        <v>87</v>
      </c>
      <c r="R229" s="45" t="s">
        <v>88</v>
      </c>
      <c r="S229" s="46">
        <f t="shared" si="163"/>
        <v>272775.61433215108</v>
      </c>
      <c r="T229" s="46">
        <f t="shared" si="146"/>
        <v>129.01828284970063</v>
      </c>
      <c r="U229" s="47">
        <f t="shared" si="164"/>
        <v>170796.58168693568</v>
      </c>
      <c r="V229" s="47">
        <f t="shared" si="147"/>
        <v>101979.0326452154</v>
      </c>
      <c r="W229" s="47">
        <f t="shared" si="165"/>
        <v>212519.96600633531</v>
      </c>
      <c r="X229" s="47">
        <f t="shared" si="148"/>
        <v>60255.648325815768</v>
      </c>
      <c r="Y229" s="48">
        <f t="shared" si="166"/>
        <v>271486.035517151</v>
      </c>
      <c r="Z229" s="47">
        <f t="shared" si="149"/>
        <v>1289.5788150000735</v>
      </c>
      <c r="AA229" s="48">
        <f t="shared" si="167"/>
        <v>266676.6267057815</v>
      </c>
      <c r="AB229" s="47">
        <f t="shared" si="150"/>
        <v>6098.9876263695769</v>
      </c>
      <c r="AC229" s="47">
        <f t="shared" si="168"/>
        <v>169623.24741240081</v>
      </c>
      <c r="AD229" s="47">
        <f t="shared" si="169"/>
        <v>103152.36691975026</v>
      </c>
      <c r="AE229" s="47">
        <f t="shared" si="170"/>
        <v>48.789336555807402</v>
      </c>
      <c r="AF229" s="49">
        <f t="shared" si="171"/>
        <v>0.62184168415383145</v>
      </c>
      <c r="AG229" s="47">
        <f>IF(ISBLANK($D229),"",S229*_xlfn.XLOOKUP(Q229,DATA!$B$24:$B$25,DATA!$C$24:$C$25,"error",0,1)/1000)</f>
        <v>54.814259700045753</v>
      </c>
      <c r="AH229" s="47">
        <f>IF(ISBLANK($D229),"",V229*_xlfn.XLOOKUP(Q229,DATA!$B$24:$B$25,DATA!$C$24:$C$25,"error",0,1)/1000)</f>
        <v>20.492686610056033</v>
      </c>
      <c r="AI229" s="47">
        <f>IF(ISBLANK($D229),"",X229*_xlfn.XLOOKUP(Q229,DATA!$B$24:$B$25,DATA!$C$24:$C$25,"error",0,1)/1000)</f>
        <v>12.108372531072678</v>
      </c>
      <c r="AJ229" s="47">
        <f>IF(ISBLANK($D229),"",Z229*_xlfn.XLOOKUP(Q229,DATA!$B$24:$B$25,DATA!$C$24:$C$25,"error",0,1)/1000)</f>
        <v>0.25914086287426474</v>
      </c>
      <c r="AK229" s="47">
        <f>IF(ISBLANK($D229),"",AB229*_xlfn.XLOOKUP(Q229,DATA!$B$24:$B$25,DATA!$C$24:$C$25,"error",0,1)/1000)</f>
        <v>1.2255915635189665</v>
      </c>
      <c r="AL229" s="47">
        <f t="shared" si="151"/>
        <v>34.085791567521945</v>
      </c>
      <c r="AM229" s="47">
        <f t="shared" si="152"/>
        <v>20.728468132523808</v>
      </c>
      <c r="AN229" s="47">
        <f t="shared" si="172"/>
        <v>3.704024383647496</v>
      </c>
      <c r="AO229" s="47">
        <f t="shared" si="173"/>
        <v>1.3847748980915404</v>
      </c>
      <c r="AP229" s="47">
        <f t="shared" si="174"/>
        <v>0.81821240215241486</v>
      </c>
      <c r="AQ229" s="47">
        <f t="shared" si="175"/>
        <v>1.7511211136268023E-2</v>
      </c>
      <c r="AR229" s="47">
        <f t="shared" si="176"/>
        <v>8.2818249493992913E-2</v>
      </c>
      <c r="AS229" s="47">
        <f t="shared" si="177"/>
        <v>2.3033167608742162</v>
      </c>
      <c r="AT229" s="47">
        <f t="shared" si="178"/>
        <v>1.4007076227732798</v>
      </c>
      <c r="AU229" s="47">
        <f t="shared" si="179"/>
        <v>0.2014486879787841</v>
      </c>
      <c r="AV229" s="47">
        <f t="shared" si="180"/>
        <v>7.5312972451815105E-2</v>
      </c>
      <c r="AW229" s="47">
        <f t="shared" si="181"/>
        <v>4.4499657083591049E-2</v>
      </c>
      <c r="AX229" s="47">
        <f t="shared" si="182"/>
        <v>9.5237237743205473E-4</v>
      </c>
      <c r="AY229" s="47">
        <f t="shared" si="183"/>
        <v>4.5041894904685967E-3</v>
      </c>
      <c r="AZ229" s="47">
        <f t="shared" si="184"/>
        <v>0.12526919140330681</v>
      </c>
      <c r="BA229" s="47">
        <f t="shared" si="185"/>
        <v>7.617949657547729E-2</v>
      </c>
      <c r="BB229" s="23">
        <f>IF(V229&gt;0,J229*DATA!$C$4,0)</f>
        <v>123857.49999999997</v>
      </c>
      <c r="BC229" s="23">
        <f>IF(X229&gt;0,N229*_xlfn.XLOOKUP(Budapest!O229,DATA!$B$5:$B$6,DATA!$C$5:$C$6,"error",0,1),0)</f>
        <v>32665.008000000002</v>
      </c>
      <c r="BD229" s="23">
        <f>IF(Z229&gt;0,(L229-M229)*DATA!$C$7,"0,00 ")</f>
        <v>2609.9999999999964</v>
      </c>
      <c r="BE229" s="23">
        <f>IF(G229="basement",D229*DATA!$C$8,IF(G229="ground",0,"error"))</f>
        <v>26428</v>
      </c>
      <c r="BF229" s="23">
        <f t="shared" si="186"/>
        <v>185560.50799999997</v>
      </c>
      <c r="BG229" s="23">
        <v>1.48</v>
      </c>
      <c r="BH229" s="23">
        <v>1.1682123655913978</v>
      </c>
      <c r="BI229" s="23">
        <f t="shared" si="187"/>
        <v>0.85</v>
      </c>
      <c r="BJ229" s="23">
        <v>2.33</v>
      </c>
      <c r="BK229" s="23">
        <f t="shared" si="188"/>
        <v>0.21630769230769231</v>
      </c>
      <c r="BL229" s="23">
        <f t="shared" si="189"/>
        <v>0.23928112965340181</v>
      </c>
      <c r="BM229" s="5">
        <v>1.1000000000000001</v>
      </c>
      <c r="BN229" s="5">
        <f t="shared" si="190"/>
        <v>0.40124223602484466</v>
      </c>
      <c r="BO229" s="50"/>
      <c r="BP229" s="48">
        <f t="shared" si="153"/>
        <v>9580.1500000000015</v>
      </c>
      <c r="BQ229" s="51">
        <f t="shared" si="154"/>
        <v>4</v>
      </c>
      <c r="BR229" s="47">
        <f t="shared" si="191"/>
        <v>3065.6480000000006</v>
      </c>
      <c r="BS229" s="46">
        <f t="shared" si="155"/>
        <v>14.5</v>
      </c>
      <c r="BT229" s="46">
        <f t="shared" si="192"/>
        <v>7664.1200000000017</v>
      </c>
      <c r="BU229" s="46">
        <f t="shared" si="156"/>
        <v>236.70219917750003</v>
      </c>
      <c r="BV229" s="46">
        <f t="shared" si="157"/>
        <v>148.20945998519235</v>
      </c>
      <c r="BW229" s="46">
        <f t="shared" si="158"/>
        <v>184.41510413600773</v>
      </c>
      <c r="BX229" s="46">
        <f t="shared" si="159"/>
        <v>235.58316167749999</v>
      </c>
      <c r="BY229" s="46">
        <f t="shared" si="160"/>
        <v>231.40977673184784</v>
      </c>
      <c r="BZ229" s="46">
        <f t="shared" si="193"/>
        <v>272775.61433215108</v>
      </c>
      <c r="CA229" s="46">
        <f t="shared" si="193"/>
        <v>170796.58168693568</v>
      </c>
      <c r="CB229" s="46">
        <f t="shared" si="193"/>
        <v>212519.96600633531</v>
      </c>
      <c r="CC229" s="46">
        <f t="shared" si="193"/>
        <v>271486.035517151</v>
      </c>
      <c r="CD229" s="46">
        <f t="shared" si="193"/>
        <v>266676.6267057815</v>
      </c>
    </row>
    <row r="230" spans="1:82" s="54" customFormat="1" x14ac:dyDescent="0.35">
      <c r="A230" s="39">
        <v>227</v>
      </c>
      <c r="B230" s="40" t="s">
        <v>82</v>
      </c>
      <c r="C230" s="40" t="s">
        <v>318</v>
      </c>
      <c r="D230" s="41">
        <v>416.5</v>
      </c>
      <c r="E230" s="41">
        <f t="shared" si="161"/>
        <v>3998.4000000000005</v>
      </c>
      <c r="F230" s="41">
        <v>83.6</v>
      </c>
      <c r="G230" s="42" t="s">
        <v>84</v>
      </c>
      <c r="H230" s="43">
        <v>12</v>
      </c>
      <c r="I230" s="44">
        <v>37.5</v>
      </c>
      <c r="J230" s="41">
        <f t="shared" si="162"/>
        <v>2602.1</v>
      </c>
      <c r="K230" s="42" t="s">
        <v>85</v>
      </c>
      <c r="L230" s="44">
        <v>532.9</v>
      </c>
      <c r="M230" s="44">
        <v>532.9</v>
      </c>
      <c r="N230" s="41">
        <v>428.995</v>
      </c>
      <c r="O230" s="45" t="s">
        <v>98</v>
      </c>
      <c r="P230" s="45" t="s">
        <v>97</v>
      </c>
      <c r="Q230" s="45" t="s">
        <v>94</v>
      </c>
      <c r="R230" s="45" t="s">
        <v>88</v>
      </c>
      <c r="S230" s="46">
        <f t="shared" si="163"/>
        <v>282296.97417106503</v>
      </c>
      <c r="T230" s="46">
        <f t="shared" si="146"/>
        <v>70.602484536580874</v>
      </c>
      <c r="U230" s="47">
        <f t="shared" si="164"/>
        <v>143037.12591805271</v>
      </c>
      <c r="V230" s="47">
        <f t="shared" si="147"/>
        <v>139259.84825301231</v>
      </c>
      <c r="W230" s="47">
        <f t="shared" si="165"/>
        <v>280462.12076671241</v>
      </c>
      <c r="X230" s="47">
        <f t="shared" si="148"/>
        <v>1834.8534043526161</v>
      </c>
      <c r="Y230" s="48">
        <f t="shared" si="166"/>
        <v>282296.97417106503</v>
      </c>
      <c r="Z230" s="47">
        <f t="shared" si="149"/>
        <v>0</v>
      </c>
      <c r="AA230" s="48">
        <f t="shared" si="167"/>
        <v>282296.97417106503</v>
      </c>
      <c r="AB230" s="47">
        <f t="shared" si="150"/>
        <v>0</v>
      </c>
      <c r="AC230" s="47">
        <f t="shared" si="168"/>
        <v>141094.70165736493</v>
      </c>
      <c r="AD230" s="47">
        <f t="shared" si="169"/>
        <v>141202.2725137001</v>
      </c>
      <c r="AE230" s="47">
        <f t="shared" si="170"/>
        <v>35.31469400602743</v>
      </c>
      <c r="AF230" s="49">
        <f t="shared" si="171"/>
        <v>0.49980947217615235</v>
      </c>
      <c r="AG230" s="47">
        <f>IF(ISBLANK($D230),"",S230*_xlfn.XLOOKUP(Q230,DATA!$B$24:$B$25,DATA!$C$24:$C$25,"error",0,1)/1000)</f>
        <v>112.43323887285179</v>
      </c>
      <c r="AH230" s="47">
        <f>IF(ISBLANK($D230),"",V230*_xlfn.XLOOKUP(Q230,DATA!$B$24:$B$25,DATA!$C$24:$C$25,"error",0,1)/1000)</f>
        <v>55.46441236220975</v>
      </c>
      <c r="AI230" s="47">
        <f>IF(ISBLANK($D230),"",X230*_xlfn.XLOOKUP(Q230,DATA!$B$24:$B$25,DATA!$C$24:$C$25,"error",0,1)/1000)</f>
        <v>0.73078541388555995</v>
      </c>
      <c r="AJ230" s="47">
        <f>IF(ISBLANK($D230),"",Z230*_xlfn.XLOOKUP(Q230,DATA!$B$24:$B$25,DATA!$C$24:$C$25,"error",0,1)/1000)</f>
        <v>0</v>
      </c>
      <c r="AK230" s="47">
        <f>IF(ISBLANK($D230),"",AB230*_xlfn.XLOOKUP(Q230,DATA!$B$24:$B$25,DATA!$C$24:$C$25,"error",0,1)/1000)</f>
        <v>0</v>
      </c>
      <c r="AL230" s="47">
        <f t="shared" si="151"/>
        <v>56.195197776095313</v>
      </c>
      <c r="AM230" s="47">
        <f t="shared" si="152"/>
        <v>56.238041096756476</v>
      </c>
      <c r="AN230" s="47">
        <f t="shared" si="172"/>
        <v>3.8333150795741311</v>
      </c>
      <c r="AO230" s="47">
        <f t="shared" si="173"/>
        <v>1.8910116831928612</v>
      </c>
      <c r="AP230" s="47">
        <f t="shared" si="174"/>
        <v>2.4915503413970856E-2</v>
      </c>
      <c r="AQ230" s="47">
        <f t="shared" si="175"/>
        <v>0</v>
      </c>
      <c r="AR230" s="47">
        <f t="shared" si="176"/>
        <v>0</v>
      </c>
      <c r="AS230" s="47">
        <f t="shared" si="177"/>
        <v>1.9159271866068321</v>
      </c>
      <c r="AT230" s="47">
        <f t="shared" si="178"/>
        <v>1.9173878929672989</v>
      </c>
      <c r="AU230" s="47">
        <f t="shared" si="179"/>
        <v>0.20848034823924835</v>
      </c>
      <c r="AV230" s="47">
        <f t="shared" si="180"/>
        <v>0.10284538736125325</v>
      </c>
      <c r="AW230" s="47">
        <f t="shared" si="181"/>
        <v>1.3550654513058982E-3</v>
      </c>
      <c r="AX230" s="47">
        <f t="shared" si="182"/>
        <v>0</v>
      </c>
      <c r="AY230" s="47">
        <f t="shared" si="183"/>
        <v>0</v>
      </c>
      <c r="AZ230" s="47">
        <f t="shared" si="184"/>
        <v>0.10420045281255914</v>
      </c>
      <c r="BA230" s="47">
        <f t="shared" si="185"/>
        <v>0.10427989542668921</v>
      </c>
      <c r="BB230" s="23">
        <f>IF(V230&gt;0,J230*DATA!$C$4,0)</f>
        <v>169136.5</v>
      </c>
      <c r="BC230" s="23">
        <f>IF(X230&gt;0,N230*_xlfn.XLOOKUP(Budapest!O230,DATA!$B$5:$B$6,DATA!$C$5:$C$6,"error",0,1),0)</f>
        <v>36464.574999999997</v>
      </c>
      <c r="BD230" s="23" t="str">
        <f>IF(Z230&gt;0,(L230-M230)*DATA!$C$7,"0,00 ")</f>
        <v xml:space="preserve">0,00 </v>
      </c>
      <c r="BE230" s="23">
        <f>IF(G230="basement",D230*DATA!$C$8,IF(G230="ground",0,"error"))</f>
        <v>0</v>
      </c>
      <c r="BF230" s="23">
        <f t="shared" si="186"/>
        <v>205601.07500000001</v>
      </c>
      <c r="BG230" s="23">
        <v>1.48</v>
      </c>
      <c r="BH230" s="23">
        <v>1.1000000000000001</v>
      </c>
      <c r="BI230" s="23">
        <f t="shared" si="187"/>
        <v>0.56999999999999995</v>
      </c>
      <c r="BJ230" s="23">
        <v>0.21</v>
      </c>
      <c r="BK230" s="23">
        <f t="shared" si="188"/>
        <v>0.21630769230769231</v>
      </c>
      <c r="BL230" s="23">
        <f t="shared" si="189"/>
        <v>0.10900763358778627</v>
      </c>
      <c r="BM230" s="5">
        <v>1.1000000000000001</v>
      </c>
      <c r="BN230" s="5">
        <f t="shared" si="190"/>
        <v>0.56999999999999995</v>
      </c>
      <c r="BO230" s="50"/>
      <c r="BP230" s="48">
        <f t="shared" si="153"/>
        <v>15618.75</v>
      </c>
      <c r="BQ230" s="51">
        <f t="shared" si="154"/>
        <v>12</v>
      </c>
      <c r="BR230" s="47">
        <f t="shared" si="191"/>
        <v>4998</v>
      </c>
      <c r="BS230" s="46">
        <f t="shared" si="155"/>
        <v>37.5</v>
      </c>
      <c r="BT230" s="46">
        <f t="shared" si="192"/>
        <v>12495</v>
      </c>
      <c r="BU230" s="46">
        <f t="shared" si="156"/>
        <v>244.96439966250003</v>
      </c>
      <c r="BV230" s="46">
        <f t="shared" si="157"/>
        <v>124.12107420865385</v>
      </c>
      <c r="BW230" s="46">
        <f t="shared" si="158"/>
        <v>243.37219781908396</v>
      </c>
      <c r="BX230" s="46">
        <f t="shared" si="159"/>
        <v>244.96439966250003</v>
      </c>
      <c r="BY230" s="46">
        <f t="shared" si="160"/>
        <v>244.96439966250003</v>
      </c>
      <c r="BZ230" s="46">
        <f t="shared" si="193"/>
        <v>282296.97417106503</v>
      </c>
      <c r="CA230" s="46">
        <f t="shared" si="193"/>
        <v>143037.12591805271</v>
      </c>
      <c r="CB230" s="46">
        <f t="shared" si="193"/>
        <v>280462.12076671241</v>
      </c>
      <c r="CC230" s="46">
        <f t="shared" si="193"/>
        <v>282296.97417106503</v>
      </c>
      <c r="CD230" s="46">
        <f t="shared" si="193"/>
        <v>282296.97417106503</v>
      </c>
    </row>
    <row r="231" spans="1:82" s="54" customFormat="1" x14ac:dyDescent="0.35">
      <c r="A231" s="39">
        <v>228</v>
      </c>
      <c r="B231" s="40" t="s">
        <v>82</v>
      </c>
      <c r="C231" s="40" t="s">
        <v>319</v>
      </c>
      <c r="D231" s="41">
        <v>511.5</v>
      </c>
      <c r="E231" s="41">
        <f t="shared" si="161"/>
        <v>4910.4000000000005</v>
      </c>
      <c r="F231" s="41">
        <v>92.4</v>
      </c>
      <c r="G231" s="42" t="s">
        <v>84</v>
      </c>
      <c r="H231" s="43">
        <v>12</v>
      </c>
      <c r="I231" s="44">
        <v>37.5</v>
      </c>
      <c r="J231" s="41">
        <f t="shared" si="162"/>
        <v>2875.9</v>
      </c>
      <c r="K231" s="42" t="s">
        <v>85</v>
      </c>
      <c r="L231" s="44">
        <v>589.1</v>
      </c>
      <c r="M231" s="44">
        <v>589.1</v>
      </c>
      <c r="N231" s="41">
        <v>526.84500000000003</v>
      </c>
      <c r="O231" s="45" t="s">
        <v>86</v>
      </c>
      <c r="P231" s="45" t="s">
        <v>85</v>
      </c>
      <c r="Q231" s="45" t="s">
        <v>94</v>
      </c>
      <c r="R231" s="45" t="s">
        <v>88</v>
      </c>
      <c r="S231" s="46">
        <f t="shared" si="163"/>
        <v>370904.54439979506</v>
      </c>
      <c r="T231" s="46">
        <f t="shared" si="146"/>
        <v>75.534486884937081</v>
      </c>
      <c r="U231" s="47">
        <f t="shared" si="164"/>
        <v>216991.39825213043</v>
      </c>
      <c r="V231" s="47">
        <f t="shared" si="147"/>
        <v>153913.14614766464</v>
      </c>
      <c r="W231" s="47">
        <f t="shared" si="165"/>
        <v>324255.89278990444</v>
      </c>
      <c r="X231" s="47">
        <f t="shared" si="148"/>
        <v>46648.651609890629</v>
      </c>
      <c r="Y231" s="48">
        <f t="shared" si="166"/>
        <v>370904.54439979506</v>
      </c>
      <c r="Z231" s="47">
        <f t="shared" si="149"/>
        <v>0</v>
      </c>
      <c r="AA231" s="48">
        <f t="shared" si="167"/>
        <v>370904.54439979506</v>
      </c>
      <c r="AB231" s="47">
        <f t="shared" si="150"/>
        <v>0</v>
      </c>
      <c r="AC231" s="47">
        <f t="shared" si="168"/>
        <v>200561.79775755526</v>
      </c>
      <c r="AD231" s="47">
        <f t="shared" si="169"/>
        <v>170342.7466422398</v>
      </c>
      <c r="AE231" s="47">
        <f t="shared" si="170"/>
        <v>34.690197670707029</v>
      </c>
      <c r="AF231" s="49">
        <f t="shared" si="171"/>
        <v>0.5407369653076326</v>
      </c>
      <c r="AG231" s="47">
        <f>IF(ISBLANK($D231),"",S231*_xlfn.XLOOKUP(Q231,DATA!$B$24:$B$25,DATA!$C$24:$C$25,"error",0,1)/1000)</f>
        <v>147.72386194355039</v>
      </c>
      <c r="AH231" s="47">
        <f>IF(ISBLANK($D231),"",V231*_xlfn.XLOOKUP(Q231,DATA!$B$24:$B$25,DATA!$C$24:$C$25,"error",0,1)/1000)</f>
        <v>61.300527847691875</v>
      </c>
      <c r="AI231" s="47">
        <f>IF(ISBLANK($D231),"",X231*_xlfn.XLOOKUP(Q231,DATA!$B$24:$B$25,DATA!$C$24:$C$25,"error",0,1)/1000)</f>
        <v>18.57922496318724</v>
      </c>
      <c r="AJ231" s="47">
        <f>IF(ISBLANK($D231),"",Z231*_xlfn.XLOOKUP(Q231,DATA!$B$24:$B$25,DATA!$C$24:$C$25,"error",0,1)/1000)</f>
        <v>0</v>
      </c>
      <c r="AK231" s="47">
        <f>IF(ISBLANK($D231),"",AB231*_xlfn.XLOOKUP(Q231,DATA!$B$24:$B$25,DATA!$C$24:$C$25,"error",0,1)/1000)</f>
        <v>0</v>
      </c>
      <c r="AL231" s="47">
        <f t="shared" si="151"/>
        <v>79.879752810879111</v>
      </c>
      <c r="AM231" s="47">
        <f t="shared" si="152"/>
        <v>67.844109132671278</v>
      </c>
      <c r="AN231" s="47">
        <f t="shared" si="172"/>
        <v>5.0365186779109266</v>
      </c>
      <c r="AO231" s="47">
        <f t="shared" si="173"/>
        <v>2.0899890471904805</v>
      </c>
      <c r="AP231" s="47">
        <f t="shared" si="174"/>
        <v>0.63344277841828345</v>
      </c>
      <c r="AQ231" s="47">
        <f t="shared" si="175"/>
        <v>0</v>
      </c>
      <c r="AR231" s="47">
        <f t="shared" si="176"/>
        <v>0</v>
      </c>
      <c r="AS231" s="47">
        <f t="shared" si="177"/>
        <v>2.7234318256087642</v>
      </c>
      <c r="AT231" s="47">
        <f t="shared" si="178"/>
        <v>2.3130868523021624</v>
      </c>
      <c r="AU231" s="47">
        <f t="shared" si="179"/>
        <v>0.2739183046755973</v>
      </c>
      <c r="AV231" s="47">
        <f t="shared" si="180"/>
        <v>0.11366705718928106</v>
      </c>
      <c r="AW231" s="47">
        <f t="shared" si="181"/>
        <v>3.4450695623212957E-2</v>
      </c>
      <c r="AX231" s="47">
        <f t="shared" si="182"/>
        <v>0</v>
      </c>
      <c r="AY231" s="47">
        <f t="shared" si="183"/>
        <v>0</v>
      </c>
      <c r="AZ231" s="47">
        <f t="shared" si="184"/>
        <v>0.14811775281249401</v>
      </c>
      <c r="BA231" s="47">
        <f t="shared" si="185"/>
        <v>0.12580055186310329</v>
      </c>
      <c r="BB231" s="23">
        <f>IF(V231&gt;0,J231*DATA!$C$4,0)</f>
        <v>186933.5</v>
      </c>
      <c r="BC231" s="23">
        <f>IF(X231&gt;0,N231*_xlfn.XLOOKUP(Budapest!O231,DATA!$B$5:$B$6,DATA!$C$5:$C$6,"error",0,1),0)</f>
        <v>25288.560000000001</v>
      </c>
      <c r="BD231" s="23" t="str">
        <f>IF(Z231&gt;0,(L231-M231)*DATA!$C$7,"0,00 ")</f>
        <v xml:space="preserve">0,00 </v>
      </c>
      <c r="BE231" s="23">
        <f>IF(G231="basement",D231*DATA!$C$8,IF(G231="ground",0,"error"))</f>
        <v>0</v>
      </c>
      <c r="BF231" s="23">
        <f t="shared" si="186"/>
        <v>212222.06</v>
      </c>
      <c r="BG231" s="23">
        <v>1.48</v>
      </c>
      <c r="BH231" s="23">
        <v>1.1000000000000001</v>
      </c>
      <c r="BI231" s="23">
        <f t="shared" si="187"/>
        <v>0.56999999999999995</v>
      </c>
      <c r="BJ231" s="23">
        <v>2.33</v>
      </c>
      <c r="BK231" s="23">
        <f t="shared" si="188"/>
        <v>0.21630769230769231</v>
      </c>
      <c r="BL231" s="23">
        <f t="shared" si="189"/>
        <v>0.23928112965340181</v>
      </c>
      <c r="BM231" s="5">
        <v>1.1000000000000001</v>
      </c>
      <c r="BN231" s="5">
        <f t="shared" si="190"/>
        <v>0.56999999999999995</v>
      </c>
      <c r="BO231" s="50"/>
      <c r="BP231" s="48">
        <f t="shared" si="153"/>
        <v>19181.25</v>
      </c>
      <c r="BQ231" s="51">
        <f t="shared" si="154"/>
        <v>12</v>
      </c>
      <c r="BR231" s="47">
        <f t="shared" si="191"/>
        <v>6138</v>
      </c>
      <c r="BS231" s="46">
        <f t="shared" si="155"/>
        <v>37.5</v>
      </c>
      <c r="BT231" s="46">
        <f t="shared" si="192"/>
        <v>15345</v>
      </c>
      <c r="BU231" s="46">
        <f t="shared" si="156"/>
        <v>321.85399548750001</v>
      </c>
      <c r="BV231" s="46">
        <f t="shared" si="157"/>
        <v>188.29520847980771</v>
      </c>
      <c r="BW231" s="46">
        <f t="shared" si="158"/>
        <v>281.3744297031451</v>
      </c>
      <c r="BX231" s="46">
        <f t="shared" si="159"/>
        <v>321.85399548750001</v>
      </c>
      <c r="BY231" s="46">
        <f t="shared" si="160"/>
        <v>321.85399548750001</v>
      </c>
      <c r="BZ231" s="46">
        <f t="shared" si="193"/>
        <v>370904.54439979506</v>
      </c>
      <c r="CA231" s="46">
        <f t="shared" si="193"/>
        <v>216991.39825213043</v>
      </c>
      <c r="CB231" s="46">
        <f t="shared" si="193"/>
        <v>324255.89278990444</v>
      </c>
      <c r="CC231" s="46">
        <f t="shared" si="193"/>
        <v>370904.54439979506</v>
      </c>
      <c r="CD231" s="46">
        <f t="shared" si="193"/>
        <v>370904.54439979506</v>
      </c>
    </row>
    <row r="232" spans="1:82" s="54" customFormat="1" x14ac:dyDescent="0.35">
      <c r="A232" s="39">
        <v>229</v>
      </c>
      <c r="B232" s="40" t="s">
        <v>82</v>
      </c>
      <c r="C232" s="40" t="s">
        <v>320</v>
      </c>
      <c r="D232" s="41">
        <v>592.5</v>
      </c>
      <c r="E232" s="41">
        <f t="shared" si="161"/>
        <v>5688</v>
      </c>
      <c r="F232" s="41">
        <v>97.6</v>
      </c>
      <c r="G232" s="42" t="s">
        <v>84</v>
      </c>
      <c r="H232" s="43">
        <v>12</v>
      </c>
      <c r="I232" s="44">
        <v>37.5</v>
      </c>
      <c r="J232" s="41">
        <f t="shared" si="162"/>
        <v>3147.6</v>
      </c>
      <c r="K232" s="42" t="s">
        <v>85</v>
      </c>
      <c r="L232" s="44">
        <v>512.4</v>
      </c>
      <c r="M232" s="44">
        <v>512.4</v>
      </c>
      <c r="N232" s="41">
        <v>610.27499999999998</v>
      </c>
      <c r="O232" s="45" t="s">
        <v>86</v>
      </c>
      <c r="P232" s="45" t="s">
        <v>85</v>
      </c>
      <c r="Q232" s="45" t="s">
        <v>94</v>
      </c>
      <c r="R232" s="45" t="s">
        <v>88</v>
      </c>
      <c r="S232" s="46">
        <f t="shared" si="163"/>
        <v>410205.65095912502</v>
      </c>
      <c r="T232" s="46">
        <f t="shared" si="146"/>
        <v>72.117730478045885</v>
      </c>
      <c r="U232" s="47">
        <f t="shared" si="164"/>
        <v>241751.59524982038</v>
      </c>
      <c r="V232" s="47">
        <f t="shared" si="147"/>
        <v>168454.05570930464</v>
      </c>
      <c r="W232" s="47">
        <f t="shared" si="165"/>
        <v>356169.82284796139</v>
      </c>
      <c r="X232" s="47">
        <f t="shared" si="148"/>
        <v>54035.828111163632</v>
      </c>
      <c r="Y232" s="48">
        <f t="shared" si="166"/>
        <v>410205.65095912502</v>
      </c>
      <c r="Z232" s="47">
        <f t="shared" si="149"/>
        <v>0</v>
      </c>
      <c r="AA232" s="48">
        <f t="shared" si="167"/>
        <v>410205.65095912502</v>
      </c>
      <c r="AB232" s="47">
        <f t="shared" si="150"/>
        <v>0</v>
      </c>
      <c r="AC232" s="47">
        <f t="shared" si="168"/>
        <v>222489.88382046827</v>
      </c>
      <c r="AD232" s="47">
        <f t="shared" si="169"/>
        <v>187715.76713865675</v>
      </c>
      <c r="AE232" s="47">
        <f t="shared" si="170"/>
        <v>33.002068765586628</v>
      </c>
      <c r="AF232" s="49">
        <f t="shared" si="171"/>
        <v>0.54238619897178908</v>
      </c>
      <c r="AG232" s="47">
        <f>IF(ISBLANK($D232),"",S232*_xlfn.XLOOKUP(Q232,DATA!$B$24:$B$25,DATA!$C$24:$C$25,"error",0,1)/1000)</f>
        <v>163.37670666400032</v>
      </c>
      <c r="AH232" s="47">
        <f>IF(ISBLANK($D232),"",V232*_xlfn.XLOOKUP(Q232,DATA!$B$24:$B$25,DATA!$C$24:$C$25,"error",0,1)/1000)</f>
        <v>67.091881307901858</v>
      </c>
      <c r="AI232" s="47">
        <f>IF(ISBLANK($D232),"",X232*_xlfn.XLOOKUP(Q232,DATA!$B$24:$B$25,DATA!$C$24:$C$25,"error",0,1)/1000)</f>
        <v>21.521389620114252</v>
      </c>
      <c r="AJ232" s="47">
        <f>IF(ISBLANK($D232),"",Z232*_xlfn.XLOOKUP(Q232,DATA!$B$24:$B$25,DATA!$C$24:$C$25,"error",0,1)/1000)</f>
        <v>0</v>
      </c>
      <c r="AK232" s="47">
        <f>IF(ISBLANK($D232),"",AB232*_xlfn.XLOOKUP(Q232,DATA!$B$24:$B$25,DATA!$C$24:$C$25,"error",0,1)/1000)</f>
        <v>0</v>
      </c>
      <c r="AL232" s="47">
        <f t="shared" si="151"/>
        <v>88.613270928016107</v>
      </c>
      <c r="AM232" s="47">
        <f t="shared" si="152"/>
        <v>74.763435735984217</v>
      </c>
      <c r="AN232" s="47">
        <f t="shared" si="172"/>
        <v>5.5701890258139013</v>
      </c>
      <c r="AO232" s="47">
        <f t="shared" si="173"/>
        <v>2.2874402882355986</v>
      </c>
      <c r="AP232" s="47">
        <f t="shared" si="174"/>
        <v>0.73375336502997646</v>
      </c>
      <c r="AQ232" s="47">
        <f t="shared" si="175"/>
        <v>0</v>
      </c>
      <c r="AR232" s="47">
        <f t="shared" si="176"/>
        <v>0</v>
      </c>
      <c r="AS232" s="47">
        <f t="shared" si="177"/>
        <v>3.0211936532655743</v>
      </c>
      <c r="AT232" s="47">
        <f t="shared" si="178"/>
        <v>2.548995372548327</v>
      </c>
      <c r="AU232" s="47">
        <f t="shared" si="179"/>
        <v>0.30294273331404198</v>
      </c>
      <c r="AV232" s="47">
        <f t="shared" si="180"/>
        <v>0.12440572662783166</v>
      </c>
      <c r="AW232" s="47">
        <f t="shared" si="181"/>
        <v>3.9906231000495944E-2</v>
      </c>
      <c r="AX232" s="47">
        <f t="shared" si="182"/>
        <v>0</v>
      </c>
      <c r="AY232" s="47">
        <f t="shared" si="183"/>
        <v>0</v>
      </c>
      <c r="AZ232" s="47">
        <f t="shared" si="184"/>
        <v>0.16431195762832759</v>
      </c>
      <c r="BA232" s="47">
        <f t="shared" si="185"/>
        <v>0.13863077568571439</v>
      </c>
      <c r="BB232" s="23">
        <f>IF(V232&gt;0,J232*DATA!$C$4,0)</f>
        <v>204594</v>
      </c>
      <c r="BC232" s="23">
        <f>IF(X232&gt;0,N232*_xlfn.XLOOKUP(Budapest!O232,DATA!$B$5:$B$6,DATA!$C$5:$C$6,"error",0,1),0)</f>
        <v>29293.199999999997</v>
      </c>
      <c r="BD232" s="23" t="str">
        <f>IF(Z232&gt;0,(L232-M232)*DATA!$C$7,"0,00 ")</f>
        <v xml:space="preserve">0,00 </v>
      </c>
      <c r="BE232" s="23">
        <f>IF(G232="basement",D232*DATA!$C$8,IF(G232="ground",0,"error"))</f>
        <v>0</v>
      </c>
      <c r="BF232" s="23">
        <f t="shared" si="186"/>
        <v>233887.2</v>
      </c>
      <c r="BG232" s="23">
        <v>1.48</v>
      </c>
      <c r="BH232" s="23">
        <v>1.1000000000000001</v>
      </c>
      <c r="BI232" s="23">
        <f t="shared" si="187"/>
        <v>0.56999999999999995</v>
      </c>
      <c r="BJ232" s="23">
        <v>2.33</v>
      </c>
      <c r="BK232" s="23">
        <f t="shared" si="188"/>
        <v>0.21630769230769231</v>
      </c>
      <c r="BL232" s="23">
        <f t="shared" si="189"/>
        <v>0.23928112965340181</v>
      </c>
      <c r="BM232" s="5">
        <v>1.1000000000000001</v>
      </c>
      <c r="BN232" s="5">
        <f t="shared" si="190"/>
        <v>0.56999999999999995</v>
      </c>
      <c r="BO232" s="50"/>
      <c r="BP232" s="48">
        <f t="shared" si="153"/>
        <v>22218.75</v>
      </c>
      <c r="BQ232" s="51">
        <f t="shared" si="154"/>
        <v>12</v>
      </c>
      <c r="BR232" s="47">
        <f t="shared" si="191"/>
        <v>7110</v>
      </c>
      <c r="BS232" s="46">
        <f t="shared" si="155"/>
        <v>37.5</v>
      </c>
      <c r="BT232" s="46">
        <f t="shared" si="192"/>
        <v>17775</v>
      </c>
      <c r="BU232" s="46">
        <f t="shared" si="156"/>
        <v>355.95769781249999</v>
      </c>
      <c r="BV232" s="46">
        <f t="shared" si="157"/>
        <v>209.78097470480768</v>
      </c>
      <c r="BW232" s="46">
        <f t="shared" si="158"/>
        <v>309.06787820892168</v>
      </c>
      <c r="BX232" s="46">
        <f t="shared" si="159"/>
        <v>355.95769781249999</v>
      </c>
      <c r="BY232" s="46">
        <f t="shared" si="160"/>
        <v>355.95769781249999</v>
      </c>
      <c r="BZ232" s="46">
        <f t="shared" si="193"/>
        <v>410205.65095912502</v>
      </c>
      <c r="CA232" s="46">
        <f t="shared" si="193"/>
        <v>241751.59524982038</v>
      </c>
      <c r="CB232" s="46">
        <f t="shared" si="193"/>
        <v>356169.82284796139</v>
      </c>
      <c r="CC232" s="46">
        <f t="shared" si="193"/>
        <v>410205.65095912502</v>
      </c>
      <c r="CD232" s="46">
        <f t="shared" si="193"/>
        <v>410205.65095912502</v>
      </c>
    </row>
    <row r="233" spans="1:82" s="54" customFormat="1" x14ac:dyDescent="0.35">
      <c r="A233" s="39">
        <v>230</v>
      </c>
      <c r="B233" s="40" t="s">
        <v>82</v>
      </c>
      <c r="C233" s="40" t="s">
        <v>321</v>
      </c>
      <c r="D233" s="41">
        <v>283.60000000000002</v>
      </c>
      <c r="E233" s="41">
        <f t="shared" si="161"/>
        <v>1134.4000000000001</v>
      </c>
      <c r="F233" s="41">
        <v>80.400000000000006</v>
      </c>
      <c r="G233" s="42" t="s">
        <v>84</v>
      </c>
      <c r="H233" s="43">
        <v>5</v>
      </c>
      <c r="I233" s="44">
        <v>17.5</v>
      </c>
      <c r="J233" s="41">
        <f t="shared" si="162"/>
        <v>1181.9000000000001</v>
      </c>
      <c r="K233" s="42" t="s">
        <v>85</v>
      </c>
      <c r="L233" s="44">
        <v>225.1</v>
      </c>
      <c r="M233" s="44">
        <v>180.1</v>
      </c>
      <c r="N233" s="41">
        <v>292.108</v>
      </c>
      <c r="O233" s="45" t="s">
        <v>86</v>
      </c>
      <c r="P233" s="45" t="s">
        <v>85</v>
      </c>
      <c r="Q233" s="45" t="s">
        <v>87</v>
      </c>
      <c r="R233" s="45" t="s">
        <v>88</v>
      </c>
      <c r="S233" s="46">
        <f t="shared" si="163"/>
        <v>147275.70239622804</v>
      </c>
      <c r="T233" s="46">
        <f t="shared" si="146"/>
        <v>129.82695909399507</v>
      </c>
      <c r="U233" s="47">
        <f t="shared" si="164"/>
        <v>84022.478211824942</v>
      </c>
      <c r="V233" s="47">
        <f t="shared" si="147"/>
        <v>63253.224184403094</v>
      </c>
      <c r="W233" s="47">
        <f t="shared" si="165"/>
        <v>121411.46467078329</v>
      </c>
      <c r="X233" s="47">
        <f t="shared" si="148"/>
        <v>25864.237725444749</v>
      </c>
      <c r="Y233" s="48">
        <f t="shared" si="166"/>
        <v>143940.58477122805</v>
      </c>
      <c r="Z233" s="47">
        <f t="shared" si="149"/>
        <v>3335.1176249999844</v>
      </c>
      <c r="AA233" s="48">
        <f t="shared" si="167"/>
        <v>147275.70239622804</v>
      </c>
      <c r="AB233" s="47">
        <f t="shared" si="150"/>
        <v>0</v>
      </c>
      <c r="AC233" s="47">
        <f t="shared" si="168"/>
        <v>92452.579534847828</v>
      </c>
      <c r="AD233" s="47">
        <f t="shared" si="169"/>
        <v>54823.122861380209</v>
      </c>
      <c r="AE233" s="47">
        <f t="shared" si="170"/>
        <v>48.327858657775216</v>
      </c>
      <c r="AF233" s="49">
        <f t="shared" si="171"/>
        <v>0.62775174744110185</v>
      </c>
      <c r="AG233" s="47">
        <f>IF(ISBLANK($D233),"",S233*_xlfn.XLOOKUP(Q233,DATA!$B$24:$B$25,DATA!$C$24:$C$25,"error",0,1)/1000)</f>
        <v>29.595052396522025</v>
      </c>
      <c r="AH233" s="47">
        <f>IF(ISBLANK($D233),"",V233*_xlfn.XLOOKUP(Q233,DATA!$B$24:$B$25,DATA!$C$24:$C$25,"error",0,1)/1000)</f>
        <v>12.710735399855801</v>
      </c>
      <c r="AI233" s="47">
        <f>IF(ISBLANK($D233),"",X233*_xlfn.XLOOKUP(Q233,DATA!$B$24:$B$25,DATA!$C$24:$C$25,"error",0,1)/1000)</f>
        <v>5.1974185709281215</v>
      </c>
      <c r="AJ233" s="47">
        <f>IF(ISBLANK($D233),"",Z233*_xlfn.XLOOKUP(Q233,DATA!$B$24:$B$25,DATA!$C$24:$C$25,"error",0,1)/1000)</f>
        <v>0.67019188674374686</v>
      </c>
      <c r="AK233" s="47">
        <f>IF(ISBLANK($D233),"",AB233*_xlfn.XLOOKUP(Q233,DATA!$B$24:$B$25,DATA!$C$24:$C$25,"error",0,1)/1000)</f>
        <v>0</v>
      </c>
      <c r="AL233" s="47">
        <f t="shared" si="151"/>
        <v>18.578345857527669</v>
      </c>
      <c r="AM233" s="47">
        <f t="shared" si="152"/>
        <v>11.016706538994356</v>
      </c>
      <c r="AN233" s="47">
        <f t="shared" si="172"/>
        <v>1.9998590934532192</v>
      </c>
      <c r="AO233" s="47">
        <f t="shared" si="173"/>
        <v>0.85891653217233888</v>
      </c>
      <c r="AP233" s="47">
        <f t="shared" si="174"/>
        <v>0.3512108933713104</v>
      </c>
      <c r="AQ233" s="47">
        <f t="shared" si="175"/>
        <v>4.528761500758692E-2</v>
      </c>
      <c r="AR233" s="47">
        <f t="shared" si="176"/>
        <v>0</v>
      </c>
      <c r="AS233" s="47">
        <f t="shared" si="177"/>
        <v>1.2554150405512361</v>
      </c>
      <c r="AT233" s="47">
        <f t="shared" si="178"/>
        <v>0.74444405290198312</v>
      </c>
      <c r="AU233" s="47">
        <f t="shared" si="179"/>
        <v>0.10876521015822012</v>
      </c>
      <c r="AV233" s="47">
        <f t="shared" si="180"/>
        <v>4.6713409677670049E-2</v>
      </c>
      <c r="AW233" s="47">
        <f t="shared" si="181"/>
        <v>1.910110904935132E-2</v>
      </c>
      <c r="AX233" s="47">
        <f t="shared" si="182"/>
        <v>2.4630320105999896E-3</v>
      </c>
      <c r="AY233" s="47">
        <f t="shared" si="183"/>
        <v>0</v>
      </c>
      <c r="AZ233" s="47">
        <f t="shared" si="184"/>
        <v>6.8277550737621359E-2</v>
      </c>
      <c r="BA233" s="47">
        <f t="shared" si="185"/>
        <v>4.0487659420598759E-2</v>
      </c>
      <c r="BB233" s="23">
        <f>IF(V233&gt;0,J233*DATA!$C$4,0)</f>
        <v>76823.5</v>
      </c>
      <c r="BC233" s="23">
        <f>IF(X233&gt;0,N233*_xlfn.XLOOKUP(Budapest!O233,DATA!$B$5:$B$6,DATA!$C$5:$C$6,"error",0,1),0)</f>
        <v>14021.184000000001</v>
      </c>
      <c r="BD233" s="23">
        <f>IF(Z233&gt;0,(L233-M233)*DATA!$C$7,"0,00 ")</f>
        <v>6750</v>
      </c>
      <c r="BE233" s="23">
        <f>IF(G233="basement",D233*DATA!$C$8,IF(G233="ground",0,"error"))</f>
        <v>0</v>
      </c>
      <c r="BF233" s="23">
        <f t="shared" si="186"/>
        <v>97594.684000000008</v>
      </c>
      <c r="BG233" s="23">
        <v>1.48</v>
      </c>
      <c r="BH233" s="23">
        <v>1.4498445135495337</v>
      </c>
      <c r="BI233" s="23">
        <f t="shared" si="187"/>
        <v>0.56999999999999995</v>
      </c>
      <c r="BJ233" s="23">
        <v>2.33</v>
      </c>
      <c r="BK233" s="23">
        <f t="shared" si="188"/>
        <v>0.21630769230769231</v>
      </c>
      <c r="BL233" s="23">
        <f t="shared" si="189"/>
        <v>0.23928112965340181</v>
      </c>
      <c r="BM233" s="5">
        <v>1.1000000000000001</v>
      </c>
      <c r="BN233" s="5">
        <f t="shared" si="190"/>
        <v>0.56999999999999995</v>
      </c>
      <c r="BO233" s="50"/>
      <c r="BP233" s="48">
        <f t="shared" si="153"/>
        <v>4963</v>
      </c>
      <c r="BQ233" s="51">
        <f t="shared" si="154"/>
        <v>5</v>
      </c>
      <c r="BR233" s="47">
        <f t="shared" si="191"/>
        <v>1588.16</v>
      </c>
      <c r="BS233" s="46">
        <f t="shared" si="155"/>
        <v>17.5</v>
      </c>
      <c r="BT233" s="46">
        <f t="shared" si="192"/>
        <v>3970.4</v>
      </c>
      <c r="BU233" s="46">
        <f t="shared" si="156"/>
        <v>127.79911697000003</v>
      </c>
      <c r="BV233" s="46">
        <f t="shared" si="157"/>
        <v>72.910862731538472</v>
      </c>
      <c r="BW233" s="46">
        <f t="shared" si="158"/>
        <v>105.35531470911427</v>
      </c>
      <c r="BX233" s="46">
        <f t="shared" si="159"/>
        <v>124.90505447000004</v>
      </c>
      <c r="BY233" s="46">
        <f t="shared" si="160"/>
        <v>127.79911697000003</v>
      </c>
      <c r="BZ233" s="46">
        <f t="shared" si="193"/>
        <v>147275.70239622804</v>
      </c>
      <c r="CA233" s="46">
        <f t="shared" si="193"/>
        <v>84022.478211824942</v>
      </c>
      <c r="CB233" s="46">
        <f t="shared" si="193"/>
        <v>121411.46467078329</v>
      </c>
      <c r="CC233" s="46">
        <f t="shared" si="193"/>
        <v>143940.58477122805</v>
      </c>
      <c r="CD233" s="46">
        <f t="shared" si="193"/>
        <v>147275.70239622804</v>
      </c>
    </row>
    <row r="234" spans="1:82" s="54" customFormat="1" x14ac:dyDescent="0.35">
      <c r="A234" s="39">
        <v>231</v>
      </c>
      <c r="B234" s="40" t="s">
        <v>82</v>
      </c>
      <c r="C234" s="40" t="s">
        <v>322</v>
      </c>
      <c r="D234" s="41">
        <v>346.20000000000005</v>
      </c>
      <c r="E234" s="41">
        <f t="shared" si="161"/>
        <v>1107.8400000000001</v>
      </c>
      <c r="F234" s="41">
        <v>122</v>
      </c>
      <c r="G234" s="42" t="s">
        <v>84</v>
      </c>
      <c r="H234" s="43">
        <v>4</v>
      </c>
      <c r="I234" s="44">
        <v>14.5</v>
      </c>
      <c r="J234" s="41">
        <f t="shared" si="162"/>
        <v>1468.3</v>
      </c>
      <c r="K234" s="42" t="s">
        <v>85</v>
      </c>
      <c r="L234" s="44">
        <v>300.7</v>
      </c>
      <c r="M234" s="44">
        <v>187.4</v>
      </c>
      <c r="N234" s="41">
        <v>356.58600000000007</v>
      </c>
      <c r="O234" s="45" t="s">
        <v>86</v>
      </c>
      <c r="P234" s="45" t="s">
        <v>85</v>
      </c>
      <c r="Q234" s="45" t="s">
        <v>87</v>
      </c>
      <c r="R234" s="45" t="s">
        <v>88</v>
      </c>
      <c r="S234" s="46">
        <f t="shared" si="163"/>
        <v>181219.445486226</v>
      </c>
      <c r="T234" s="46">
        <f t="shared" si="146"/>
        <v>163.57907774247724</v>
      </c>
      <c r="U234" s="47">
        <f t="shared" si="164"/>
        <v>102638.59340909679</v>
      </c>
      <c r="V234" s="47">
        <f t="shared" si="147"/>
        <v>78580.85207712921</v>
      </c>
      <c r="W234" s="47">
        <f t="shared" si="165"/>
        <v>149646.10592152583</v>
      </c>
      <c r="X234" s="47">
        <f t="shared" si="148"/>
        <v>31573.339564700174</v>
      </c>
      <c r="Y234" s="48">
        <f t="shared" si="166"/>
        <v>172822.36044372601</v>
      </c>
      <c r="Z234" s="47">
        <f t="shared" si="149"/>
        <v>8397.0850424999953</v>
      </c>
      <c r="AA234" s="48">
        <f t="shared" si="167"/>
        <v>181219.445486226</v>
      </c>
      <c r="AB234" s="47">
        <f t="shared" si="150"/>
        <v>0</v>
      </c>
      <c r="AC234" s="47">
        <f t="shared" si="168"/>
        <v>118551.27668432938</v>
      </c>
      <c r="AD234" s="47">
        <f t="shared" si="169"/>
        <v>62668.168801896623</v>
      </c>
      <c r="AE234" s="47">
        <f t="shared" si="170"/>
        <v>56.567887783341106</v>
      </c>
      <c r="AF234" s="49">
        <f t="shared" si="171"/>
        <v>0.65418628981148785</v>
      </c>
      <c r="AG234" s="47">
        <f>IF(ISBLANK($D234),"",S234*_xlfn.XLOOKUP(Q234,DATA!$B$24:$B$25,DATA!$C$24:$C$25,"error",0,1)/1000)</f>
        <v>36.416047570457117</v>
      </c>
      <c r="AH234" s="47">
        <f>IF(ISBLANK($D234),"",V234*_xlfn.XLOOKUP(Q234,DATA!$B$24:$B$25,DATA!$C$24:$C$25,"error",0,1)/1000)</f>
        <v>15.790822224899113</v>
      </c>
      <c r="AI234" s="47">
        <f>IF(ISBLANK($D234),"",X234*_xlfn.XLOOKUP(Q234,DATA!$B$24:$B$25,DATA!$C$24:$C$25,"error",0,1)/1000)</f>
        <v>6.3446625855264998</v>
      </c>
      <c r="AJ234" s="47">
        <f>IF(ISBLANK($D234),"",Z234*_xlfn.XLOOKUP(Q234,DATA!$B$24:$B$25,DATA!$C$24:$C$25,"error",0,1)/1000)</f>
        <v>1.6873942392903738</v>
      </c>
      <c r="AK234" s="47">
        <f>IF(ISBLANK($D234),"",AB234*_xlfn.XLOOKUP(Q234,DATA!$B$24:$B$25,DATA!$C$24:$C$25,"error",0,1)/1000)</f>
        <v>0</v>
      </c>
      <c r="AL234" s="47">
        <f t="shared" si="151"/>
        <v>23.822879049715986</v>
      </c>
      <c r="AM234" s="47">
        <f t="shared" si="152"/>
        <v>12.593168520741131</v>
      </c>
      <c r="AN234" s="47">
        <f t="shared" si="172"/>
        <v>2.4607817180266998</v>
      </c>
      <c r="AO234" s="47">
        <f t="shared" si="173"/>
        <v>1.0670506338849686</v>
      </c>
      <c r="AP234" s="47">
        <f t="shared" si="174"/>
        <v>0.42873487759219892</v>
      </c>
      <c r="AQ234" s="47">
        <f t="shared" si="175"/>
        <v>0.11402415067465822</v>
      </c>
      <c r="AR234" s="47">
        <f t="shared" si="176"/>
        <v>0</v>
      </c>
      <c r="AS234" s="47">
        <f t="shared" si="177"/>
        <v>1.6098096621518259</v>
      </c>
      <c r="AT234" s="47">
        <f t="shared" si="178"/>
        <v>0.8509720558748739</v>
      </c>
      <c r="AU234" s="47">
        <f t="shared" si="179"/>
        <v>0.13383314934079921</v>
      </c>
      <c r="AV234" s="47">
        <f t="shared" si="180"/>
        <v>5.8033081842561049E-2</v>
      </c>
      <c r="AW234" s="47">
        <f t="shared" si="181"/>
        <v>2.3317362316239154E-2</v>
      </c>
      <c r="AX234" s="47">
        <f t="shared" si="182"/>
        <v>6.2013672622439992E-3</v>
      </c>
      <c r="AY234" s="47">
        <f t="shared" si="183"/>
        <v>0</v>
      </c>
      <c r="AZ234" s="47">
        <f t="shared" si="184"/>
        <v>8.7551811421044207E-2</v>
      </c>
      <c r="BA234" s="47">
        <f t="shared" si="185"/>
        <v>4.6281337919755E-2</v>
      </c>
      <c r="BB234" s="23">
        <f>IF(V234&gt;0,J234*DATA!$C$4,0)</f>
        <v>95439.5</v>
      </c>
      <c r="BC234" s="23">
        <f>IF(X234&gt;0,N234*_xlfn.XLOOKUP(Budapest!O234,DATA!$B$5:$B$6,DATA!$C$5:$C$6,"error",0,1),0)</f>
        <v>17116.128000000004</v>
      </c>
      <c r="BD234" s="23">
        <f>IF(Z234&gt;0,(L234-M234)*DATA!$C$7,"0,00 ")</f>
        <v>16994.999999999996</v>
      </c>
      <c r="BE234" s="23">
        <f>IF(G234="basement",D234*DATA!$C$8,IF(G234="ground",0,"error"))</f>
        <v>0</v>
      </c>
      <c r="BF234" s="23">
        <f t="shared" si="186"/>
        <v>129550.628</v>
      </c>
      <c r="BG234" s="23">
        <v>1.48</v>
      </c>
      <c r="BH234" s="23">
        <v>1.7593781177253076</v>
      </c>
      <c r="BI234" s="23">
        <f t="shared" si="187"/>
        <v>0.56999999999999995</v>
      </c>
      <c r="BJ234" s="23">
        <v>2.33</v>
      </c>
      <c r="BK234" s="23">
        <f t="shared" si="188"/>
        <v>0.21630769230769231</v>
      </c>
      <c r="BL234" s="23">
        <f t="shared" si="189"/>
        <v>0.23928112965340181</v>
      </c>
      <c r="BM234" s="5">
        <v>1.1000000000000001</v>
      </c>
      <c r="BN234" s="5">
        <f t="shared" si="190"/>
        <v>0.56999999999999995</v>
      </c>
      <c r="BO234" s="50"/>
      <c r="BP234" s="48">
        <f t="shared" si="153"/>
        <v>5019.9000000000005</v>
      </c>
      <c r="BQ234" s="51">
        <f t="shared" si="154"/>
        <v>4</v>
      </c>
      <c r="BR234" s="47">
        <f t="shared" si="191"/>
        <v>1606.3680000000002</v>
      </c>
      <c r="BS234" s="46">
        <f t="shared" si="155"/>
        <v>14.5</v>
      </c>
      <c r="BT234" s="46">
        <f t="shared" si="192"/>
        <v>4015.9200000000005</v>
      </c>
      <c r="BU234" s="46">
        <f t="shared" si="156"/>
        <v>157.253944365</v>
      </c>
      <c r="BV234" s="46">
        <f t="shared" si="157"/>
        <v>89.065075849615397</v>
      </c>
      <c r="BW234" s="46">
        <f t="shared" si="158"/>
        <v>129.85604470802309</v>
      </c>
      <c r="BX234" s="46">
        <f t="shared" si="159"/>
        <v>149.96733811499999</v>
      </c>
      <c r="BY234" s="46">
        <f t="shared" si="160"/>
        <v>157.253944365</v>
      </c>
      <c r="BZ234" s="46">
        <f t="shared" si="193"/>
        <v>181219.445486226</v>
      </c>
      <c r="CA234" s="46">
        <f t="shared" si="193"/>
        <v>102638.59340909679</v>
      </c>
      <c r="CB234" s="46">
        <f t="shared" si="193"/>
        <v>149646.10592152583</v>
      </c>
      <c r="CC234" s="46">
        <f t="shared" si="193"/>
        <v>172822.36044372601</v>
      </c>
      <c r="CD234" s="46">
        <f t="shared" si="193"/>
        <v>181219.445486226</v>
      </c>
    </row>
    <row r="235" spans="1:82" s="54" customFormat="1" x14ac:dyDescent="0.35">
      <c r="A235" s="39">
        <v>232</v>
      </c>
      <c r="B235" s="40" t="s">
        <v>82</v>
      </c>
      <c r="C235" s="40" t="s">
        <v>323</v>
      </c>
      <c r="D235" s="41">
        <v>659.9</v>
      </c>
      <c r="E235" s="41">
        <f t="shared" si="161"/>
        <v>2111.6799999999998</v>
      </c>
      <c r="F235" s="41">
        <v>155.39999999999998</v>
      </c>
      <c r="G235" s="42" t="s">
        <v>84</v>
      </c>
      <c r="H235" s="43">
        <v>4</v>
      </c>
      <c r="I235" s="44">
        <v>14.5</v>
      </c>
      <c r="J235" s="41">
        <f t="shared" si="162"/>
        <v>1870.2999999999997</v>
      </c>
      <c r="K235" s="42" t="s">
        <v>85</v>
      </c>
      <c r="L235" s="44">
        <v>383</v>
      </c>
      <c r="M235" s="44">
        <v>214.4</v>
      </c>
      <c r="N235" s="41">
        <v>679.697</v>
      </c>
      <c r="O235" s="45" t="s">
        <v>86</v>
      </c>
      <c r="P235" s="45" t="s">
        <v>85</v>
      </c>
      <c r="Q235" s="45" t="s">
        <v>87</v>
      </c>
      <c r="R235" s="45" t="s">
        <v>88</v>
      </c>
      <c r="S235" s="46">
        <f t="shared" si="163"/>
        <v>274862.01809892704</v>
      </c>
      <c r="T235" s="46">
        <f t="shared" si="146"/>
        <v>130.16272261844932</v>
      </c>
      <c r="U235" s="47">
        <f t="shared" si="164"/>
        <v>174766.82798801319</v>
      </c>
      <c r="V235" s="47">
        <f t="shared" si="147"/>
        <v>100095.19011091386</v>
      </c>
      <c r="W235" s="47">
        <f t="shared" si="165"/>
        <v>214679.32954102513</v>
      </c>
      <c r="X235" s="47">
        <f t="shared" si="148"/>
        <v>60182.688557901914</v>
      </c>
      <c r="Y235" s="48">
        <f t="shared" si="166"/>
        <v>262366.44406392705</v>
      </c>
      <c r="Z235" s="47">
        <f t="shared" si="149"/>
        <v>12495.574034999998</v>
      </c>
      <c r="AA235" s="48">
        <f t="shared" si="167"/>
        <v>274862.01809892704</v>
      </c>
      <c r="AB235" s="47">
        <f t="shared" si="150"/>
        <v>0</v>
      </c>
      <c r="AC235" s="47">
        <f t="shared" si="168"/>
        <v>172773.45270381577</v>
      </c>
      <c r="AD235" s="47">
        <f t="shared" si="169"/>
        <v>102088.56539511128</v>
      </c>
      <c r="AE235" s="47">
        <f t="shared" si="170"/>
        <v>48.344713874787509</v>
      </c>
      <c r="AF235" s="49">
        <f t="shared" si="171"/>
        <v>0.62858249349545248</v>
      </c>
      <c r="AG235" s="47">
        <f>IF(ISBLANK($D235),"",S235*_xlfn.XLOOKUP(Q235,DATA!$B$24:$B$25,DATA!$C$24:$C$25,"error",0,1)/1000)</f>
        <v>55.233522536979386</v>
      </c>
      <c r="AH235" s="47">
        <f>IF(ISBLANK($D235),"",V235*_xlfn.XLOOKUP(Q235,DATA!$B$24:$B$25,DATA!$C$24:$C$25,"error",0,1)/1000)</f>
        <v>20.11412845278814</v>
      </c>
      <c r="AI235" s="47">
        <f>IF(ISBLANK($D235),"",X235*_xlfn.XLOOKUP(Q235,DATA!$B$24:$B$25,DATA!$C$24:$C$25,"error",0,1)/1000)</f>
        <v>12.09371126571039</v>
      </c>
      <c r="AJ235" s="47">
        <f>IF(ISBLANK($D235),"",Z235*_xlfn.XLOOKUP(Q235,DATA!$B$24:$B$25,DATA!$C$24:$C$25,"error",0,1)/1000)</f>
        <v>2.5109856023332493</v>
      </c>
      <c r="AK235" s="47">
        <f>IF(ISBLANK($D235),"",AB235*_xlfn.XLOOKUP(Q235,DATA!$B$24:$B$25,DATA!$C$24:$C$25,"error",0,1)/1000)</f>
        <v>0</v>
      </c>
      <c r="AL235" s="47">
        <f t="shared" si="151"/>
        <v>34.718825320831783</v>
      </c>
      <c r="AM235" s="47">
        <f t="shared" si="152"/>
        <v>20.514697216147603</v>
      </c>
      <c r="AN235" s="47">
        <f t="shared" si="172"/>
        <v>3.7323556934135587</v>
      </c>
      <c r="AO235" s="47">
        <f t="shared" si="173"/>
        <v>1.3591941705067476</v>
      </c>
      <c r="AP235" s="47">
        <f t="shared" si="174"/>
        <v>0.81722168030933573</v>
      </c>
      <c r="AQ235" s="47">
        <f t="shared" si="175"/>
        <v>0.16967759756175976</v>
      </c>
      <c r="AR235" s="47">
        <f t="shared" si="176"/>
        <v>0</v>
      </c>
      <c r="AS235" s="47">
        <f t="shared" si="177"/>
        <v>2.3460934483778435</v>
      </c>
      <c r="AT235" s="47">
        <f t="shared" si="178"/>
        <v>1.3862622450357152</v>
      </c>
      <c r="AU235" s="47">
        <f t="shared" si="179"/>
        <v>0.20298952696631625</v>
      </c>
      <c r="AV235" s="47">
        <f t="shared" si="180"/>
        <v>7.3921727828197212E-2</v>
      </c>
      <c r="AW235" s="47">
        <f t="shared" si="181"/>
        <v>4.4445775252704267E-2</v>
      </c>
      <c r="AX235" s="47">
        <f t="shared" si="182"/>
        <v>9.2281599330480014E-3</v>
      </c>
      <c r="AY235" s="47">
        <f t="shared" si="183"/>
        <v>0</v>
      </c>
      <c r="AZ235" s="47">
        <f t="shared" si="184"/>
        <v>0.12759566301394948</v>
      </c>
      <c r="BA235" s="47">
        <f t="shared" si="185"/>
        <v>7.5393863952366774E-2</v>
      </c>
      <c r="BB235" s="23">
        <f>IF(V235&gt;0,J235*DATA!$C$4,0)</f>
        <v>121569.49999999999</v>
      </c>
      <c r="BC235" s="23">
        <f>IF(X235&gt;0,N235*_xlfn.XLOOKUP(Budapest!O235,DATA!$B$5:$B$6,DATA!$C$5:$C$6,"error",0,1),0)</f>
        <v>32625.455999999998</v>
      </c>
      <c r="BD235" s="23">
        <f>IF(Z235&gt;0,(L235-M235)*DATA!$C$7,"0,00 ")</f>
        <v>25290</v>
      </c>
      <c r="BE235" s="23">
        <f>IF(G235="basement",D235*DATA!$C$8,IF(G235="ground",0,"error"))</f>
        <v>0</v>
      </c>
      <c r="BF235" s="23">
        <f t="shared" si="186"/>
        <v>179484.95599999998</v>
      </c>
      <c r="BG235" s="23">
        <v>1.48</v>
      </c>
      <c r="BH235" s="23">
        <v>1.8703655352480419</v>
      </c>
      <c r="BI235" s="23">
        <f t="shared" si="187"/>
        <v>0.56999999999999995</v>
      </c>
      <c r="BJ235" s="23">
        <v>2.33</v>
      </c>
      <c r="BK235" s="23">
        <f t="shared" si="188"/>
        <v>0.21630769230769231</v>
      </c>
      <c r="BL235" s="23">
        <f t="shared" si="189"/>
        <v>0.23928112965340181</v>
      </c>
      <c r="BM235" s="5">
        <v>1.1000000000000001</v>
      </c>
      <c r="BN235" s="5">
        <f t="shared" si="190"/>
        <v>0.56999999999999995</v>
      </c>
      <c r="BO235" s="50"/>
      <c r="BP235" s="48">
        <f t="shared" si="153"/>
        <v>9568.5499999999993</v>
      </c>
      <c r="BQ235" s="51">
        <f t="shared" si="154"/>
        <v>4</v>
      </c>
      <c r="BR235" s="47">
        <f t="shared" si="191"/>
        <v>3061.9359999999997</v>
      </c>
      <c r="BS235" s="46">
        <f t="shared" si="155"/>
        <v>14.5</v>
      </c>
      <c r="BT235" s="46">
        <f t="shared" si="192"/>
        <v>7654.84</v>
      </c>
      <c r="BU235" s="46">
        <f t="shared" si="156"/>
        <v>238.5126849175</v>
      </c>
      <c r="BV235" s="46">
        <f t="shared" si="157"/>
        <v>151.6546580944231</v>
      </c>
      <c r="BW235" s="46">
        <f t="shared" si="158"/>
        <v>186.28890102483956</v>
      </c>
      <c r="BX235" s="46">
        <f t="shared" si="159"/>
        <v>227.66959741750003</v>
      </c>
      <c r="BY235" s="46">
        <f t="shared" si="160"/>
        <v>238.5126849175</v>
      </c>
      <c r="BZ235" s="46">
        <f t="shared" si="193"/>
        <v>274862.01809892704</v>
      </c>
      <c r="CA235" s="46">
        <f t="shared" si="193"/>
        <v>174766.82798801319</v>
      </c>
      <c r="CB235" s="46">
        <f t="shared" si="193"/>
        <v>214679.32954102513</v>
      </c>
      <c r="CC235" s="46">
        <f t="shared" si="193"/>
        <v>262366.44406392705</v>
      </c>
      <c r="CD235" s="46">
        <f t="shared" si="193"/>
        <v>274862.01809892704</v>
      </c>
    </row>
    <row r="236" spans="1:82" s="54" customFormat="1" x14ac:dyDescent="0.35">
      <c r="A236" s="39">
        <v>233</v>
      </c>
      <c r="B236" s="40" t="s">
        <v>82</v>
      </c>
      <c r="C236" s="40" t="s">
        <v>324</v>
      </c>
      <c r="D236" s="41">
        <v>389.4</v>
      </c>
      <c r="E236" s="41">
        <f t="shared" si="161"/>
        <v>1869.12</v>
      </c>
      <c r="F236" s="41">
        <v>87.6</v>
      </c>
      <c r="G236" s="42" t="s">
        <v>84</v>
      </c>
      <c r="H236" s="43">
        <v>6</v>
      </c>
      <c r="I236" s="44">
        <v>19.5</v>
      </c>
      <c r="J236" s="41">
        <f t="shared" si="162"/>
        <v>1400.7999999999997</v>
      </c>
      <c r="K236" s="42" t="s">
        <v>85</v>
      </c>
      <c r="L236" s="44">
        <v>307.39999999999998</v>
      </c>
      <c r="M236" s="44">
        <v>307.39999999999998</v>
      </c>
      <c r="N236" s="41">
        <v>401.08199999999999</v>
      </c>
      <c r="O236" s="45" t="s">
        <v>86</v>
      </c>
      <c r="P236" s="45" t="s">
        <v>85</v>
      </c>
      <c r="Q236" s="45" t="s">
        <v>87</v>
      </c>
      <c r="R236" s="45" t="s">
        <v>88</v>
      </c>
      <c r="S236" s="46">
        <f t="shared" si="163"/>
        <v>187917.10196746196</v>
      </c>
      <c r="T236" s="46">
        <f t="shared" si="146"/>
        <v>100.53774073759949</v>
      </c>
      <c r="U236" s="47">
        <f t="shared" si="164"/>
        <v>112948.73202287125</v>
      </c>
      <c r="V236" s="47">
        <f t="shared" si="147"/>
        <v>74968.369944590711</v>
      </c>
      <c r="W236" s="47">
        <f t="shared" si="165"/>
        <v>152403.93493541621</v>
      </c>
      <c r="X236" s="47">
        <f t="shared" si="148"/>
        <v>35513.167032045749</v>
      </c>
      <c r="Y236" s="48">
        <f t="shared" si="166"/>
        <v>187917.10196746196</v>
      </c>
      <c r="Z236" s="47">
        <f t="shared" si="149"/>
        <v>0</v>
      </c>
      <c r="AA236" s="48">
        <f t="shared" si="167"/>
        <v>187917.10196746196</v>
      </c>
      <c r="AB236" s="47">
        <f t="shared" si="150"/>
        <v>0</v>
      </c>
      <c r="AC236" s="47">
        <f t="shared" si="168"/>
        <v>110481.53697663646</v>
      </c>
      <c r="AD236" s="47">
        <f t="shared" si="169"/>
        <v>77435.5649908255</v>
      </c>
      <c r="AE236" s="47">
        <f t="shared" si="170"/>
        <v>41.428888990982657</v>
      </c>
      <c r="AF236" s="49">
        <f t="shared" si="171"/>
        <v>0.58792699450934727</v>
      </c>
      <c r="AG236" s="47">
        <f>IF(ISBLANK($D236),"",S236*_xlfn.XLOOKUP(Q236,DATA!$B$24:$B$25,DATA!$C$24:$C$25,"error",0,1)/1000)</f>
        <v>37.761941640361485</v>
      </c>
      <c r="AH236" s="47">
        <f>IF(ISBLANK($D236),"",V236*_xlfn.XLOOKUP(Q236,DATA!$B$24:$B$25,DATA!$C$24:$C$25,"error",0,1)/1000)</f>
        <v>15.064893940365502</v>
      </c>
      <c r="AI236" s="47">
        <f>IF(ISBLANK($D236),"",X236*_xlfn.XLOOKUP(Q236,DATA!$B$24:$B$25,DATA!$C$24:$C$25,"error",0,1)/1000)</f>
        <v>7.1363709150895929</v>
      </c>
      <c r="AJ236" s="47">
        <f>IF(ISBLANK($D236),"",Z236*_xlfn.XLOOKUP(Q236,DATA!$B$24:$B$25,DATA!$C$24:$C$25,"error",0,1)/1000)</f>
        <v>0</v>
      </c>
      <c r="AK236" s="47">
        <f>IF(ISBLANK($D236),"",AB236*_xlfn.XLOOKUP(Q236,DATA!$B$24:$B$25,DATA!$C$24:$C$25,"error",0,1)/1000)</f>
        <v>0</v>
      </c>
      <c r="AL236" s="47">
        <f t="shared" si="151"/>
        <v>22.201264855455094</v>
      </c>
      <c r="AM236" s="47">
        <f t="shared" si="152"/>
        <v>15.560676784906391</v>
      </c>
      <c r="AN236" s="47">
        <f t="shared" si="172"/>
        <v>2.5517293013747642</v>
      </c>
      <c r="AO236" s="47">
        <f t="shared" si="173"/>
        <v>1.0179966818402666</v>
      </c>
      <c r="AP236" s="47">
        <f t="shared" si="174"/>
        <v>0.48223385711843486</v>
      </c>
      <c r="AQ236" s="47">
        <f t="shared" si="175"/>
        <v>0</v>
      </c>
      <c r="AR236" s="47">
        <f t="shared" si="176"/>
        <v>0</v>
      </c>
      <c r="AS236" s="47">
        <f t="shared" si="177"/>
        <v>1.5002305389587014</v>
      </c>
      <c r="AT236" s="47">
        <f t="shared" si="178"/>
        <v>1.0514987624160628</v>
      </c>
      <c r="AU236" s="47">
        <f t="shared" si="179"/>
        <v>0.13877946433299881</v>
      </c>
      <c r="AV236" s="47">
        <f t="shared" si="180"/>
        <v>5.5365212180793752E-2</v>
      </c>
      <c r="AW236" s="47">
        <f t="shared" si="181"/>
        <v>2.6226981184123397E-2</v>
      </c>
      <c r="AX236" s="47">
        <f t="shared" si="182"/>
        <v>0</v>
      </c>
      <c r="AY236" s="47">
        <f t="shared" si="183"/>
        <v>0</v>
      </c>
      <c r="AZ236" s="47">
        <f t="shared" si="184"/>
        <v>8.1592193364917145E-2</v>
      </c>
      <c r="BA236" s="47">
        <f t="shared" si="185"/>
        <v>5.7187270968081669E-2</v>
      </c>
      <c r="BB236" s="23">
        <f>IF(V236&gt;0,J236*DATA!$C$4,0)</f>
        <v>91051.999999999985</v>
      </c>
      <c r="BC236" s="23">
        <f>IF(X236&gt;0,N236*_xlfn.XLOOKUP(Budapest!O236,DATA!$B$5:$B$6,DATA!$C$5:$C$6,"error",0,1),0)</f>
        <v>19251.936000000002</v>
      </c>
      <c r="BD236" s="23" t="str">
        <f>IF(Z236&gt;0,(L236-M236)*DATA!$C$7,"0,00 ")</f>
        <v xml:space="preserve">0,00 </v>
      </c>
      <c r="BE236" s="23">
        <f>IF(G236="basement",D236*DATA!$C$8,IF(G236="ground",0,"error"))</f>
        <v>0</v>
      </c>
      <c r="BF236" s="23">
        <f t="shared" si="186"/>
        <v>110303.93599999999</v>
      </c>
      <c r="BG236" s="23">
        <v>1.48</v>
      </c>
      <c r="BH236" s="23">
        <v>1.1000000000000001</v>
      </c>
      <c r="BI236" s="23">
        <f t="shared" si="187"/>
        <v>0.56999999999999995</v>
      </c>
      <c r="BJ236" s="23">
        <v>2.33</v>
      </c>
      <c r="BK236" s="23">
        <f t="shared" si="188"/>
        <v>0.21630769230769231</v>
      </c>
      <c r="BL236" s="23">
        <f t="shared" si="189"/>
        <v>0.23928112965340181</v>
      </c>
      <c r="BM236" s="5">
        <v>1.1000000000000001</v>
      </c>
      <c r="BN236" s="5">
        <f t="shared" si="190"/>
        <v>0.56999999999999995</v>
      </c>
      <c r="BO236" s="50"/>
      <c r="BP236" s="48">
        <f t="shared" si="153"/>
        <v>7593.2999999999993</v>
      </c>
      <c r="BQ236" s="51">
        <f t="shared" si="154"/>
        <v>6</v>
      </c>
      <c r="BR236" s="47">
        <f t="shared" si="191"/>
        <v>2429.8559999999998</v>
      </c>
      <c r="BS236" s="46">
        <f t="shared" si="155"/>
        <v>19.5</v>
      </c>
      <c r="BT236" s="46">
        <f t="shared" si="192"/>
        <v>6074.6399999999994</v>
      </c>
      <c r="BU236" s="46">
        <f t="shared" si="156"/>
        <v>163.06586425499995</v>
      </c>
      <c r="BV236" s="46">
        <f t="shared" si="157"/>
        <v>98.011742470384618</v>
      </c>
      <c r="BW236" s="46">
        <f t="shared" si="158"/>
        <v>132.24916256110396</v>
      </c>
      <c r="BX236" s="46">
        <f t="shared" si="159"/>
        <v>163.06586425499995</v>
      </c>
      <c r="BY236" s="46">
        <f t="shared" si="160"/>
        <v>163.06586425499995</v>
      </c>
      <c r="BZ236" s="46">
        <f t="shared" si="193"/>
        <v>187917.10196746196</v>
      </c>
      <c r="CA236" s="46">
        <f t="shared" si="193"/>
        <v>112948.73202287125</v>
      </c>
      <c r="CB236" s="46">
        <f t="shared" si="193"/>
        <v>152403.93493541621</v>
      </c>
      <c r="CC236" s="46">
        <f t="shared" si="193"/>
        <v>187917.10196746196</v>
      </c>
      <c r="CD236" s="46">
        <f t="shared" si="193"/>
        <v>187917.10196746196</v>
      </c>
    </row>
    <row r="237" spans="1:82" s="54" customFormat="1" x14ac:dyDescent="0.35">
      <c r="A237" s="39">
        <v>234</v>
      </c>
      <c r="B237" s="40" t="s">
        <v>82</v>
      </c>
      <c r="C237" s="40" t="s">
        <v>325</v>
      </c>
      <c r="D237" s="41">
        <v>44.8</v>
      </c>
      <c r="E237" s="41">
        <f t="shared" si="161"/>
        <v>35.839999999999996</v>
      </c>
      <c r="F237" s="41">
        <v>27.6</v>
      </c>
      <c r="G237" s="42" t="s">
        <v>84</v>
      </c>
      <c r="H237" s="43">
        <v>1</v>
      </c>
      <c r="I237" s="44">
        <v>4.25</v>
      </c>
      <c r="J237" s="41">
        <f t="shared" si="162"/>
        <v>93.800000000000011</v>
      </c>
      <c r="K237" s="42" t="s">
        <v>85</v>
      </c>
      <c r="L237" s="44">
        <v>23.5</v>
      </c>
      <c r="M237" s="44">
        <v>0</v>
      </c>
      <c r="N237" s="41">
        <v>46.143999999999998</v>
      </c>
      <c r="O237" s="45" t="s">
        <v>86</v>
      </c>
      <c r="P237" s="45" t="s">
        <v>85</v>
      </c>
      <c r="Q237" s="45" t="s">
        <v>87</v>
      </c>
      <c r="R237" s="45" t="s">
        <v>88</v>
      </c>
      <c r="S237" s="46">
        <f t="shared" si="163"/>
        <v>14786.576937524003</v>
      </c>
      <c r="T237" s="46">
        <f t="shared" si="146"/>
        <v>412.5719011585939</v>
      </c>
      <c r="U237" s="47">
        <f t="shared" si="164"/>
        <v>9766.5647296409243</v>
      </c>
      <c r="V237" s="47">
        <f t="shared" si="147"/>
        <v>5020.0122078830791</v>
      </c>
      <c r="W237" s="47">
        <f t="shared" si="165"/>
        <v>10700.829934350786</v>
      </c>
      <c r="X237" s="47">
        <f t="shared" si="148"/>
        <v>4085.7470031732173</v>
      </c>
      <c r="Y237" s="48">
        <f t="shared" si="166"/>
        <v>13044.904400024001</v>
      </c>
      <c r="Z237" s="47">
        <f t="shared" si="149"/>
        <v>1741.6725375000024</v>
      </c>
      <c r="AA237" s="48">
        <f t="shared" si="167"/>
        <v>14786.576937524003</v>
      </c>
      <c r="AB237" s="47">
        <f t="shared" si="150"/>
        <v>0</v>
      </c>
      <c r="AC237" s="47">
        <f t="shared" si="168"/>
        <v>10847.431748556299</v>
      </c>
      <c r="AD237" s="47">
        <f t="shared" si="169"/>
        <v>3939.1451889677046</v>
      </c>
      <c r="AE237" s="47">
        <f t="shared" si="170"/>
        <v>109.90918496003641</v>
      </c>
      <c r="AF237" s="49">
        <f t="shared" si="171"/>
        <v>0.73359992609436819</v>
      </c>
      <c r="AG237" s="47">
        <f>IF(ISBLANK($D237),"",S237*_xlfn.XLOOKUP(Q237,DATA!$B$24:$B$25,DATA!$C$24:$C$25,"error",0,1)/1000)</f>
        <v>2.9713626355954483</v>
      </c>
      <c r="AH237" s="47">
        <f>IF(ISBLANK($D237),"",V237*_xlfn.XLOOKUP(Q237,DATA!$B$24:$B$25,DATA!$C$24:$C$25,"error",0,1)/1000)</f>
        <v>1.0087714531741048</v>
      </c>
      <c r="AI237" s="47">
        <f>IF(ISBLANK($D237),"",X237*_xlfn.XLOOKUP(Q237,DATA!$B$24:$B$25,DATA!$C$24:$C$25,"error",0,1)/1000)</f>
        <v>0.82103086028765804</v>
      </c>
      <c r="AJ237" s="47">
        <f>IF(ISBLANK($D237),"",Z237*_xlfn.XLOOKUP(Q237,DATA!$B$24:$B$25,DATA!$C$24:$C$25,"error",0,1)/1000)</f>
        <v>0.34998909641062548</v>
      </c>
      <c r="AK237" s="47">
        <f>IF(ISBLANK($D237),"",AB237*_xlfn.XLOOKUP(Q237,DATA!$B$24:$B$25,DATA!$C$24:$C$25,"error",0,1)/1000)</f>
        <v>0</v>
      </c>
      <c r="AL237" s="47">
        <f t="shared" si="151"/>
        <v>2.1797914098723883</v>
      </c>
      <c r="AM237" s="47">
        <f t="shared" si="152"/>
        <v>0.79157122572306005</v>
      </c>
      <c r="AN237" s="47">
        <f t="shared" si="172"/>
        <v>0.20078716222989401</v>
      </c>
      <c r="AO237" s="47">
        <f t="shared" si="173"/>
        <v>6.8166825211748369E-2</v>
      </c>
      <c r="AP237" s="47">
        <f t="shared" si="174"/>
        <v>5.548042321239316E-2</v>
      </c>
      <c r="AQ237" s="47">
        <f t="shared" si="175"/>
        <v>2.3650198948406646E-2</v>
      </c>
      <c r="AR237" s="47">
        <f t="shared" si="176"/>
        <v>0</v>
      </c>
      <c r="AS237" s="47">
        <f t="shared" si="177"/>
        <v>0.14729744737254818</v>
      </c>
      <c r="AT237" s="47">
        <f t="shared" si="178"/>
        <v>5.3489714857345827E-2</v>
      </c>
      <c r="AU237" s="47">
        <f t="shared" si="179"/>
        <v>1.0920098305174873E-2</v>
      </c>
      <c r="AV237" s="47">
        <f t="shared" si="180"/>
        <v>3.7073507299817681E-3</v>
      </c>
      <c r="AW237" s="47">
        <f t="shared" si="181"/>
        <v>3.0173825296577533E-3</v>
      </c>
      <c r="AX237" s="47">
        <f t="shared" si="182"/>
        <v>1.2862500499800022E-3</v>
      </c>
      <c r="AY237" s="47">
        <f t="shared" si="183"/>
        <v>0</v>
      </c>
      <c r="AZ237" s="47">
        <f t="shared" si="184"/>
        <v>8.0109833096195238E-3</v>
      </c>
      <c r="BA237" s="47">
        <f t="shared" si="185"/>
        <v>2.9091149955553491E-3</v>
      </c>
      <c r="BB237" s="23">
        <f>IF(V237&gt;0,J237*DATA!$C$4,0)</f>
        <v>6097.0000000000009</v>
      </c>
      <c r="BC237" s="23">
        <f>IF(X237&gt;0,N237*_xlfn.XLOOKUP(Budapest!O237,DATA!$B$5:$B$6,DATA!$C$5:$C$6,"error",0,1),0)</f>
        <v>2214.9119999999998</v>
      </c>
      <c r="BD237" s="23">
        <f>IF(Z237&gt;0,(L237-M237)*DATA!$C$7,"0,00 ")</f>
        <v>3525</v>
      </c>
      <c r="BE237" s="23">
        <f>IF(G237="basement",D237*DATA!$C$8,IF(G237="ground",0,"error"))</f>
        <v>0</v>
      </c>
      <c r="BF237" s="23">
        <f t="shared" si="186"/>
        <v>11836.912</v>
      </c>
      <c r="BG237" s="23">
        <v>1.48</v>
      </c>
      <c r="BH237" s="23">
        <v>2.8500000000000005</v>
      </c>
      <c r="BI237" s="23">
        <f t="shared" si="187"/>
        <v>0.56999999999999995</v>
      </c>
      <c r="BJ237" s="23">
        <v>2.33</v>
      </c>
      <c r="BK237" s="23">
        <f t="shared" si="188"/>
        <v>0.21630769230769231</v>
      </c>
      <c r="BL237" s="23">
        <f t="shared" si="189"/>
        <v>0.23928112965340181</v>
      </c>
      <c r="BM237" s="5">
        <v>1.1000000000000001</v>
      </c>
      <c r="BN237" s="5">
        <f t="shared" si="190"/>
        <v>0.56999999999999995</v>
      </c>
      <c r="BO237" s="50"/>
      <c r="BP237" s="48">
        <f t="shared" si="153"/>
        <v>190.39999999999998</v>
      </c>
      <c r="BQ237" s="51">
        <f t="shared" si="154"/>
        <v>1</v>
      </c>
      <c r="BR237" s="47">
        <f t="shared" si="191"/>
        <v>60.927999999999997</v>
      </c>
      <c r="BS237" s="46">
        <f t="shared" si="155"/>
        <v>4.25</v>
      </c>
      <c r="BT237" s="46">
        <f t="shared" si="192"/>
        <v>144.70399999999998</v>
      </c>
      <c r="BU237" s="46">
        <f t="shared" si="156"/>
        <v>12.831115010000001</v>
      </c>
      <c r="BV237" s="46">
        <f t="shared" si="157"/>
        <v>8.4749780715384624</v>
      </c>
      <c r="BW237" s="46">
        <f t="shared" si="158"/>
        <v>9.2856906754172037</v>
      </c>
      <c r="BX237" s="46">
        <f t="shared" si="159"/>
        <v>11.31977126</v>
      </c>
      <c r="BY237" s="46">
        <f t="shared" si="160"/>
        <v>12.831115010000001</v>
      </c>
      <c r="BZ237" s="46">
        <f t="shared" si="193"/>
        <v>14786.576937524003</v>
      </c>
      <c r="CA237" s="46">
        <f t="shared" si="193"/>
        <v>9766.5647296409243</v>
      </c>
      <c r="CB237" s="46">
        <f t="shared" si="193"/>
        <v>10700.829934350786</v>
      </c>
      <c r="CC237" s="46">
        <f t="shared" si="193"/>
        <v>13044.904400024001</v>
      </c>
      <c r="CD237" s="46">
        <f t="shared" si="193"/>
        <v>14786.576937524003</v>
      </c>
    </row>
    <row r="238" spans="1:82" s="54" customFormat="1" x14ac:dyDescent="0.35">
      <c r="A238" s="39">
        <v>235</v>
      </c>
      <c r="B238" s="40" t="s">
        <v>82</v>
      </c>
      <c r="C238" s="40" t="s">
        <v>326</v>
      </c>
      <c r="D238" s="41">
        <v>54.9</v>
      </c>
      <c r="E238" s="41">
        <f t="shared" si="161"/>
        <v>43.92</v>
      </c>
      <c r="F238" s="41">
        <v>29.8</v>
      </c>
      <c r="G238" s="42" t="s">
        <v>90</v>
      </c>
      <c r="H238" s="43">
        <v>1</v>
      </c>
      <c r="I238" s="44">
        <v>4.25</v>
      </c>
      <c r="J238" s="41">
        <f t="shared" si="162"/>
        <v>110.15</v>
      </c>
      <c r="K238" s="42" t="s">
        <v>85</v>
      </c>
      <c r="L238" s="44">
        <v>16.5</v>
      </c>
      <c r="M238" s="44">
        <v>0</v>
      </c>
      <c r="N238" s="41">
        <v>56.546999999999997</v>
      </c>
      <c r="O238" s="45" t="s">
        <v>86</v>
      </c>
      <c r="P238" s="45" t="s">
        <v>85</v>
      </c>
      <c r="Q238" s="45" t="s">
        <v>87</v>
      </c>
      <c r="R238" s="45" t="s">
        <v>88</v>
      </c>
      <c r="S238" s="46">
        <f t="shared" si="163"/>
        <v>16651.340352717001</v>
      </c>
      <c r="T238" s="46">
        <f t="shared" si="146"/>
        <v>379.12887870484974</v>
      </c>
      <c r="U238" s="47">
        <f t="shared" si="164"/>
        <v>10756.304694952387</v>
      </c>
      <c r="V238" s="47">
        <f t="shared" si="147"/>
        <v>5895.0356577646144</v>
      </c>
      <c r="W238" s="47">
        <f t="shared" si="165"/>
        <v>11644.476279631966</v>
      </c>
      <c r="X238" s="47">
        <f t="shared" si="148"/>
        <v>5006.8640730850348</v>
      </c>
      <c r="Y238" s="48">
        <f t="shared" si="166"/>
        <v>15428.463890217001</v>
      </c>
      <c r="Z238" s="47">
        <f t="shared" si="149"/>
        <v>1222.8764625000003</v>
      </c>
      <c r="AA238" s="48">
        <f t="shared" si="167"/>
        <v>16144.552974651784</v>
      </c>
      <c r="AB238" s="47">
        <f t="shared" si="150"/>
        <v>506.78737806521713</v>
      </c>
      <c r="AC238" s="47">
        <f t="shared" si="168"/>
        <v>12631.563571414867</v>
      </c>
      <c r="AD238" s="47">
        <f t="shared" si="169"/>
        <v>4019.7767813021346</v>
      </c>
      <c r="AE238" s="47">
        <f t="shared" si="170"/>
        <v>91.524972251870096</v>
      </c>
      <c r="AF238" s="49">
        <f t="shared" si="171"/>
        <v>0.75859139888121818</v>
      </c>
      <c r="AG238" s="47">
        <f>IF(ISBLANK($D238),"",S238*_xlfn.XLOOKUP(Q238,DATA!$B$24:$B$25,DATA!$C$24:$C$25,"error",0,1)/1000)</f>
        <v>3.3460868438784814</v>
      </c>
      <c r="AH238" s="47">
        <f>IF(ISBLANK($D238),"",V238*_xlfn.XLOOKUP(Q238,DATA!$B$24:$B$25,DATA!$C$24:$C$25,"error",0,1)/1000)</f>
        <v>1.1846074154277992</v>
      </c>
      <c r="AI238" s="47">
        <f>IF(ISBLANK($D238),"",X238*_xlfn.XLOOKUP(Q238,DATA!$B$24:$B$25,DATA!$C$24:$C$25,"error",0,1)/1000)</f>
        <v>1.0061293354864376</v>
      </c>
      <c r="AJ238" s="47">
        <f>IF(ISBLANK($D238),"",Z238*_xlfn.XLOOKUP(Q238,DATA!$B$24:$B$25,DATA!$C$24:$C$25,"error",0,1)/1000)</f>
        <v>0.24573702513937504</v>
      </c>
      <c r="AK238" s="47">
        <f>IF(ISBLANK($D238),"",AB238*_xlfn.XLOOKUP(Q238,DATA!$B$24:$B$25,DATA!$C$24:$C$25,"error",0,1)/1000)</f>
        <v>0.10183892362220537</v>
      </c>
      <c r="AL238" s="47">
        <f t="shared" si="151"/>
        <v>2.5383126996758172</v>
      </c>
      <c r="AM238" s="47">
        <f t="shared" si="152"/>
        <v>0.80777414420266425</v>
      </c>
      <c r="AN238" s="47">
        <f t="shared" si="172"/>
        <v>0.22610881415438766</v>
      </c>
      <c r="AO238" s="47">
        <f t="shared" si="173"/>
        <v>8.0048782484798284E-2</v>
      </c>
      <c r="AP238" s="47">
        <f t="shared" si="174"/>
        <v>6.798828648125857E-2</v>
      </c>
      <c r="AQ238" s="47">
        <f t="shared" si="175"/>
        <v>1.6605458836115285E-2</v>
      </c>
      <c r="AR238" s="47">
        <f t="shared" si="176"/>
        <v>6.8816738265781744E-3</v>
      </c>
      <c r="AS238" s="47">
        <f t="shared" si="177"/>
        <v>0.17152420162875032</v>
      </c>
      <c r="AT238" s="47">
        <f t="shared" si="178"/>
        <v>5.4584612525637344E-2</v>
      </c>
      <c r="AU238" s="47">
        <f t="shared" si="179"/>
        <v>1.2297252726772264E-2</v>
      </c>
      <c r="AV238" s="47">
        <f t="shared" si="180"/>
        <v>4.3535680480542805E-3</v>
      </c>
      <c r="AW238" s="47">
        <f t="shared" si="181"/>
        <v>3.6976406446029152E-3</v>
      </c>
      <c r="AX238" s="47">
        <f t="shared" si="182"/>
        <v>9.031117372200006E-4</v>
      </c>
      <c r="AY238" s="47">
        <f t="shared" si="183"/>
        <v>3.7426971852084969E-4</v>
      </c>
      <c r="AZ238" s="47">
        <f t="shared" si="184"/>
        <v>9.3285901483980468E-3</v>
      </c>
      <c r="BA238" s="47">
        <f t="shared" si="185"/>
        <v>2.968662578374217E-3</v>
      </c>
      <c r="BB238" s="23">
        <f>IF(V238&gt;0,J238*DATA!$C$4,0)</f>
        <v>7159.75</v>
      </c>
      <c r="BC238" s="23">
        <f>IF(X238&gt;0,N238*_xlfn.XLOOKUP(Budapest!O238,DATA!$B$5:$B$6,DATA!$C$5:$C$6,"error",0,1),0)</f>
        <v>2714.2559999999999</v>
      </c>
      <c r="BD238" s="23">
        <f>IF(Z238&gt;0,(L238-M238)*DATA!$C$7,"0,00 ")</f>
        <v>2475</v>
      </c>
      <c r="BE238" s="23">
        <f>IF(G238="basement",D238*DATA!$C$8,IF(G238="ground",0,"error"))</f>
        <v>2196</v>
      </c>
      <c r="BF238" s="23">
        <f t="shared" si="186"/>
        <v>14545.005999999999</v>
      </c>
      <c r="BG238" s="23">
        <v>1.48</v>
      </c>
      <c r="BH238" s="23">
        <v>2.85</v>
      </c>
      <c r="BI238" s="23">
        <f t="shared" si="187"/>
        <v>0.85</v>
      </c>
      <c r="BJ238" s="23">
        <v>2.33</v>
      </c>
      <c r="BK238" s="23">
        <f t="shared" si="188"/>
        <v>0.21630769230769231</v>
      </c>
      <c r="BL238" s="23">
        <f t="shared" si="189"/>
        <v>0.23928112965340181</v>
      </c>
      <c r="BM238" s="5">
        <v>1.1000000000000001</v>
      </c>
      <c r="BN238" s="5">
        <f t="shared" si="190"/>
        <v>0.40124223602484466</v>
      </c>
      <c r="BO238" s="50"/>
      <c r="BP238" s="48">
        <f t="shared" si="153"/>
        <v>233.32499999999999</v>
      </c>
      <c r="BQ238" s="51">
        <f t="shared" si="154"/>
        <v>1</v>
      </c>
      <c r="BR238" s="47">
        <f t="shared" si="191"/>
        <v>74.664000000000001</v>
      </c>
      <c r="BS238" s="46">
        <f t="shared" si="155"/>
        <v>4.25</v>
      </c>
      <c r="BT238" s="46">
        <f t="shared" si="192"/>
        <v>177.327</v>
      </c>
      <c r="BU238" s="46">
        <f t="shared" si="156"/>
        <v>14.4492713925</v>
      </c>
      <c r="BV238" s="46">
        <f t="shared" si="157"/>
        <v>9.3338291348076936</v>
      </c>
      <c r="BW238" s="46">
        <f t="shared" si="158"/>
        <v>10.104543803915277</v>
      </c>
      <c r="BX238" s="46">
        <f t="shared" si="159"/>
        <v>13.3881151425</v>
      </c>
      <c r="BY238" s="46">
        <f t="shared" si="160"/>
        <v>14.009504490326087</v>
      </c>
      <c r="BZ238" s="46">
        <f t="shared" si="193"/>
        <v>16651.340352717001</v>
      </c>
      <c r="CA238" s="46">
        <f t="shared" si="193"/>
        <v>10756.304694952387</v>
      </c>
      <c r="CB238" s="46">
        <f t="shared" si="193"/>
        <v>11644.476279631966</v>
      </c>
      <c r="CC238" s="46">
        <f t="shared" si="193"/>
        <v>15428.463890217001</v>
      </c>
      <c r="CD238" s="46">
        <f t="shared" si="193"/>
        <v>16144.552974651784</v>
      </c>
    </row>
    <row r="239" spans="1:82" s="54" customFormat="1" x14ac:dyDescent="0.35">
      <c r="A239" s="39">
        <v>236</v>
      </c>
      <c r="B239" s="40" t="s">
        <v>82</v>
      </c>
      <c r="C239" s="40" t="s">
        <v>327</v>
      </c>
      <c r="D239" s="41">
        <v>2010.6</v>
      </c>
      <c r="E239" s="41">
        <f t="shared" si="161"/>
        <v>8042.4</v>
      </c>
      <c r="F239" s="41">
        <v>299.39999999999998</v>
      </c>
      <c r="G239" s="42" t="s">
        <v>84</v>
      </c>
      <c r="H239" s="43">
        <v>5</v>
      </c>
      <c r="I239" s="44">
        <v>17.5</v>
      </c>
      <c r="J239" s="41">
        <f t="shared" si="162"/>
        <v>4160.2</v>
      </c>
      <c r="K239" s="42" t="s">
        <v>85</v>
      </c>
      <c r="L239" s="44">
        <v>1079.3</v>
      </c>
      <c r="M239" s="44">
        <v>874.19999999999993</v>
      </c>
      <c r="N239" s="41">
        <v>2070.9180000000001</v>
      </c>
      <c r="O239" s="45" t="s">
        <v>86</v>
      </c>
      <c r="P239" s="45" t="s">
        <v>85</v>
      </c>
      <c r="Q239" s="45" t="s">
        <v>87</v>
      </c>
      <c r="R239" s="45" t="s">
        <v>88</v>
      </c>
      <c r="S239" s="46">
        <f t="shared" si="163"/>
        <v>747172.17864823819</v>
      </c>
      <c r="T239" s="46">
        <f t="shared" si="146"/>
        <v>92.904130439699372</v>
      </c>
      <c r="U239" s="47">
        <f t="shared" si="164"/>
        <v>524525.53912547498</v>
      </c>
      <c r="V239" s="47">
        <f t="shared" si="147"/>
        <v>222646.6395227632</v>
      </c>
      <c r="W239" s="47">
        <f t="shared" si="165"/>
        <v>563806.04193886148</v>
      </c>
      <c r="X239" s="47">
        <f t="shared" si="148"/>
        <v>183366.1367093767</v>
      </c>
      <c r="Y239" s="48">
        <f t="shared" si="166"/>
        <v>731971.45365073811</v>
      </c>
      <c r="Z239" s="47">
        <f t="shared" si="149"/>
        <v>15200.724997500074</v>
      </c>
      <c r="AA239" s="48">
        <f t="shared" si="167"/>
        <v>747172.17864823819</v>
      </c>
      <c r="AB239" s="47">
        <f t="shared" si="150"/>
        <v>0</v>
      </c>
      <c r="AC239" s="47">
        <f t="shared" si="168"/>
        <v>421213.50122963998</v>
      </c>
      <c r="AD239" s="47">
        <f t="shared" si="169"/>
        <v>325958.67741859821</v>
      </c>
      <c r="AE239" s="47">
        <f t="shared" si="170"/>
        <v>40.530025541952433</v>
      </c>
      <c r="AF239" s="49">
        <f t="shared" si="171"/>
        <v>0.56374355639377116</v>
      </c>
      <c r="AG239" s="47">
        <f>IF(ISBLANK($D239),"",S239*_xlfn.XLOOKUP(Q239,DATA!$B$24:$B$25,DATA!$C$24:$C$25,"error",0,1)/1000)</f>
        <v>150.14424929936348</v>
      </c>
      <c r="AH239" s="47">
        <f>IF(ISBLANK($D239),"",V239*_xlfn.XLOOKUP(Q239,DATA!$B$24:$B$25,DATA!$C$24:$C$25,"error",0,1)/1000)</f>
        <v>44.74084221209926</v>
      </c>
      <c r="AI239" s="47">
        <f>IF(ISBLANK($D239),"",X239*_xlfn.XLOOKUP(Q239,DATA!$B$24:$B$25,DATA!$C$24:$C$25,"error",0,1)/1000)</f>
        <v>36.847425171749244</v>
      </c>
      <c r="AJ239" s="47">
        <f>IF(ISBLANK($D239),"",Z239*_xlfn.XLOOKUP(Q239,DATA!$B$24:$B$25,DATA!$C$24:$C$25,"error",0,1)/1000)</f>
        <v>3.0545856882476397</v>
      </c>
      <c r="AK239" s="47">
        <f>IF(ISBLANK($D239),"",AB239*_xlfn.XLOOKUP(Q239,DATA!$B$24:$B$25,DATA!$C$24:$C$25,"error",0,1)/1000)</f>
        <v>0</v>
      </c>
      <c r="AL239" s="47">
        <f t="shared" si="151"/>
        <v>84.642853072096145</v>
      </c>
      <c r="AM239" s="47">
        <f t="shared" si="152"/>
        <v>65.501396227267335</v>
      </c>
      <c r="AN239" s="47">
        <f t="shared" si="172"/>
        <v>10.145862837746698</v>
      </c>
      <c r="AO239" s="47">
        <f t="shared" si="173"/>
        <v>3.0233222414276719</v>
      </c>
      <c r="AP239" s="47">
        <f t="shared" si="174"/>
        <v>2.4899316721169145</v>
      </c>
      <c r="AQ239" s="47">
        <f t="shared" si="175"/>
        <v>0.20641088529013704</v>
      </c>
      <c r="AR239" s="47">
        <f t="shared" si="176"/>
        <v>0</v>
      </c>
      <c r="AS239" s="47">
        <f t="shared" si="177"/>
        <v>5.7196647988347227</v>
      </c>
      <c r="AT239" s="47">
        <f t="shared" si="178"/>
        <v>4.4261980389119753</v>
      </c>
      <c r="AU239" s="47">
        <f t="shared" si="179"/>
        <v>0.55179732781999058</v>
      </c>
      <c r="AV239" s="47">
        <f t="shared" si="180"/>
        <v>0.16442772395383959</v>
      </c>
      <c r="AW239" s="47">
        <f t="shared" si="181"/>
        <v>0.13541851147611345</v>
      </c>
      <c r="AX239" s="47">
        <f t="shared" si="182"/>
        <v>1.1225952563868059E-2</v>
      </c>
      <c r="AY239" s="47">
        <f t="shared" si="183"/>
        <v>0</v>
      </c>
      <c r="AZ239" s="47">
        <f t="shared" si="184"/>
        <v>0.31107218799382108</v>
      </c>
      <c r="BA239" s="47">
        <f t="shared" si="185"/>
        <v>0.2407251398261695</v>
      </c>
      <c r="BB239" s="23">
        <f>IF(V239&gt;0,J239*DATA!$C$4,0)</f>
        <v>270413</v>
      </c>
      <c r="BC239" s="23">
        <f>IF(X239&gt;0,N239*_xlfn.XLOOKUP(Budapest!O239,DATA!$B$5:$B$6,DATA!$C$5:$C$6,"error",0,1),0)</f>
        <v>99404.064000000013</v>
      </c>
      <c r="BD239" s="23">
        <f>IF(Z239&gt;0,(L239-M239)*DATA!$C$7,"0,00 ")</f>
        <v>30765.000000000004</v>
      </c>
      <c r="BE239" s="23">
        <f>IF(G239="basement",D239*DATA!$C$8,IF(G239="ground",0,"error"))</f>
        <v>0</v>
      </c>
      <c r="BF239" s="23">
        <f t="shared" si="186"/>
        <v>400582.06400000001</v>
      </c>
      <c r="BG239" s="23">
        <v>1.48</v>
      </c>
      <c r="BH239" s="23">
        <v>1.4325535069026223</v>
      </c>
      <c r="BI239" s="23">
        <f t="shared" si="187"/>
        <v>0.56999999999999995</v>
      </c>
      <c r="BJ239" s="23">
        <v>2.33</v>
      </c>
      <c r="BK239" s="23">
        <f t="shared" si="188"/>
        <v>0.21630769230769231</v>
      </c>
      <c r="BL239" s="23">
        <f t="shared" si="189"/>
        <v>0.23928112965340181</v>
      </c>
      <c r="BM239" s="5">
        <v>1.1000000000000001</v>
      </c>
      <c r="BN239" s="5">
        <f t="shared" si="190"/>
        <v>0.56999999999999995</v>
      </c>
      <c r="BO239" s="50"/>
      <c r="BP239" s="48">
        <f t="shared" si="153"/>
        <v>35185.5</v>
      </c>
      <c r="BQ239" s="51">
        <f t="shared" si="154"/>
        <v>5</v>
      </c>
      <c r="BR239" s="47">
        <f t="shared" si="191"/>
        <v>11259.36</v>
      </c>
      <c r="BS239" s="46">
        <f t="shared" si="155"/>
        <v>17.5</v>
      </c>
      <c r="BT239" s="46">
        <f t="shared" si="192"/>
        <v>28148.400000000001</v>
      </c>
      <c r="BU239" s="46">
        <f t="shared" si="156"/>
        <v>648.36183499500009</v>
      </c>
      <c r="BV239" s="46">
        <f t="shared" si="157"/>
        <v>455.15926685653847</v>
      </c>
      <c r="BW239" s="46">
        <f t="shared" si="158"/>
        <v>489.24509019338899</v>
      </c>
      <c r="BX239" s="46">
        <f t="shared" si="159"/>
        <v>635.17134124500001</v>
      </c>
      <c r="BY239" s="46">
        <f t="shared" si="160"/>
        <v>648.36183499500009</v>
      </c>
      <c r="BZ239" s="46">
        <f t="shared" si="193"/>
        <v>747172.17864823819</v>
      </c>
      <c r="CA239" s="46">
        <f t="shared" si="193"/>
        <v>524525.53912547498</v>
      </c>
      <c r="CB239" s="46">
        <f t="shared" si="193"/>
        <v>563806.04193886148</v>
      </c>
      <c r="CC239" s="46">
        <f t="shared" si="193"/>
        <v>731971.45365073811</v>
      </c>
      <c r="CD239" s="46">
        <f t="shared" si="193"/>
        <v>747172.17864823819</v>
      </c>
    </row>
    <row r="240" spans="1:82" s="54" customFormat="1" x14ac:dyDescent="0.35">
      <c r="A240" s="39">
        <v>237</v>
      </c>
      <c r="B240" s="40" t="s">
        <v>82</v>
      </c>
      <c r="C240" s="40" t="s">
        <v>328</v>
      </c>
      <c r="D240" s="41">
        <v>1614.6000000000001</v>
      </c>
      <c r="E240" s="41">
        <f t="shared" si="161"/>
        <v>6458.4000000000015</v>
      </c>
      <c r="F240" s="41">
        <v>259.60000000000002</v>
      </c>
      <c r="G240" s="42" t="s">
        <v>84</v>
      </c>
      <c r="H240" s="43">
        <v>5</v>
      </c>
      <c r="I240" s="44">
        <v>17.5</v>
      </c>
      <c r="J240" s="41">
        <f t="shared" si="162"/>
        <v>3770.7</v>
      </c>
      <c r="K240" s="42" t="s">
        <v>85</v>
      </c>
      <c r="L240" s="44">
        <v>772.3</v>
      </c>
      <c r="M240" s="44">
        <v>301.89999999999998</v>
      </c>
      <c r="N240" s="41">
        <v>1663.0380000000002</v>
      </c>
      <c r="O240" s="45" t="s">
        <v>86</v>
      </c>
      <c r="P240" s="45" t="s">
        <v>85</v>
      </c>
      <c r="Q240" s="45" t="s">
        <v>87</v>
      </c>
      <c r="R240" s="45" t="s">
        <v>88</v>
      </c>
      <c r="S240" s="46">
        <f t="shared" si="163"/>
        <v>645213.68032165815</v>
      </c>
      <c r="T240" s="46">
        <f t="shared" si="146"/>
        <v>99.903022470218318</v>
      </c>
      <c r="U240" s="47">
        <f t="shared" si="164"/>
        <v>443412.40065998735</v>
      </c>
      <c r="V240" s="47">
        <f t="shared" si="147"/>
        <v>201801.27966167079</v>
      </c>
      <c r="W240" s="47">
        <f t="shared" si="165"/>
        <v>497962.62872961629</v>
      </c>
      <c r="X240" s="47">
        <f t="shared" si="148"/>
        <v>147251.05159204185</v>
      </c>
      <c r="Y240" s="48">
        <f t="shared" si="166"/>
        <v>610350.58408165793</v>
      </c>
      <c r="Z240" s="47">
        <f t="shared" si="149"/>
        <v>34863.096240000217</v>
      </c>
      <c r="AA240" s="48">
        <f t="shared" si="167"/>
        <v>645213.68032165815</v>
      </c>
      <c r="AB240" s="47">
        <f t="shared" si="150"/>
        <v>0</v>
      </c>
      <c r="AC240" s="47">
        <f t="shared" si="168"/>
        <v>383915.42749371286</v>
      </c>
      <c r="AD240" s="47">
        <f t="shared" si="169"/>
        <v>261298.25282794528</v>
      </c>
      <c r="AE240" s="47">
        <f t="shared" si="170"/>
        <v>40.458666670993622</v>
      </c>
      <c r="AF240" s="49">
        <f t="shared" si="171"/>
        <v>0.59502059426625864</v>
      </c>
      <c r="AG240" s="47">
        <f>IF(ISBLANK($D240),"",S240*_xlfn.XLOOKUP(Q240,DATA!$B$24:$B$25,DATA!$C$24:$C$25,"error",0,1)/1000)</f>
        <v>129.6556890606372</v>
      </c>
      <c r="AH240" s="47">
        <f>IF(ISBLANK($D240),"",V240*_xlfn.XLOOKUP(Q240,DATA!$B$24:$B$25,DATA!$C$24:$C$25,"error",0,1)/1000)</f>
        <v>40.551967148012743</v>
      </c>
      <c r="AI240" s="47">
        <f>IF(ISBLANK($D240),"",X240*_xlfn.XLOOKUP(Q240,DATA!$B$24:$B$25,DATA!$C$24:$C$25,"error",0,1)/1000)</f>
        <v>29.590098817420809</v>
      </c>
      <c r="AJ240" s="47">
        <f>IF(ISBLANK($D240),"",Z240*_xlfn.XLOOKUP(Q240,DATA!$B$24:$B$25,DATA!$C$24:$C$25,"error",0,1)/1000)</f>
        <v>7.0057391894280432</v>
      </c>
      <c r="AK240" s="47">
        <f>IF(ISBLANK($D240),"",AB240*_xlfn.XLOOKUP(Q240,DATA!$B$24:$B$25,DATA!$C$24:$C$25,"error",0,1)/1000)</f>
        <v>0</v>
      </c>
      <c r="AL240" s="47">
        <f t="shared" si="151"/>
        <v>77.147805154861587</v>
      </c>
      <c r="AM240" s="47">
        <f t="shared" si="152"/>
        <v>52.507883905775614</v>
      </c>
      <c r="AN240" s="47">
        <f t="shared" si="172"/>
        <v>8.7613667754928599</v>
      </c>
      <c r="AO240" s="47">
        <f t="shared" si="173"/>
        <v>2.7402627699993549</v>
      </c>
      <c r="AP240" s="47">
        <f t="shared" si="174"/>
        <v>1.9995243597930799</v>
      </c>
      <c r="AQ240" s="47">
        <f t="shared" si="175"/>
        <v>0.4734065355459805</v>
      </c>
      <c r="AR240" s="47">
        <f t="shared" si="176"/>
        <v>0</v>
      </c>
      <c r="AS240" s="47">
        <f t="shared" si="177"/>
        <v>5.2131936653384159</v>
      </c>
      <c r="AT240" s="47">
        <f t="shared" si="178"/>
        <v>3.548173110154444</v>
      </c>
      <c r="AU240" s="47">
        <f t="shared" si="179"/>
        <v>0.47649952025583503</v>
      </c>
      <c r="AV240" s="47">
        <f t="shared" si="180"/>
        <v>0.14903312790556769</v>
      </c>
      <c r="AW240" s="47">
        <f t="shared" si="181"/>
        <v>0.10874700518717427</v>
      </c>
      <c r="AX240" s="47">
        <f t="shared" si="182"/>
        <v>2.5746894617472173E-2</v>
      </c>
      <c r="AY240" s="47">
        <f t="shared" si="183"/>
        <v>0</v>
      </c>
      <c r="AZ240" s="47">
        <f t="shared" si="184"/>
        <v>0.2835270277102141</v>
      </c>
      <c r="BA240" s="47">
        <f t="shared" si="185"/>
        <v>0.19297249254562093</v>
      </c>
      <c r="BB240" s="23">
        <f>IF(V240&gt;0,J240*DATA!$C$4,0)</f>
        <v>245095.5</v>
      </c>
      <c r="BC240" s="23">
        <f>IF(X240&gt;0,N240*_xlfn.XLOOKUP(Budapest!O240,DATA!$B$5:$B$6,DATA!$C$5:$C$6,"error",0,1),0)</f>
        <v>79825.824000000008</v>
      </c>
      <c r="BD240" s="23">
        <f>IF(Z240&gt;0,(L240-M240)*DATA!$C$7,"0,00 ")</f>
        <v>70560</v>
      </c>
      <c r="BE240" s="23">
        <f>IF(G240="basement",D240*DATA!$C$8,IF(G240="ground",0,"error"))</f>
        <v>0</v>
      </c>
      <c r="BF240" s="23">
        <f t="shared" si="186"/>
        <v>395481.32400000002</v>
      </c>
      <c r="BG240" s="23">
        <v>1.48</v>
      </c>
      <c r="BH240" s="23">
        <v>2.1659070309465234</v>
      </c>
      <c r="BI240" s="23">
        <f t="shared" si="187"/>
        <v>0.56999999999999995</v>
      </c>
      <c r="BJ240" s="23">
        <v>2.33</v>
      </c>
      <c r="BK240" s="23">
        <f t="shared" si="188"/>
        <v>0.21630769230769231</v>
      </c>
      <c r="BL240" s="23">
        <f t="shared" si="189"/>
        <v>0.23928112965340181</v>
      </c>
      <c r="BM240" s="5">
        <v>1.1000000000000001</v>
      </c>
      <c r="BN240" s="5">
        <f t="shared" si="190"/>
        <v>0.56999999999999995</v>
      </c>
      <c r="BO240" s="50"/>
      <c r="BP240" s="48">
        <f t="shared" si="153"/>
        <v>28255.500000000004</v>
      </c>
      <c r="BQ240" s="51">
        <f t="shared" si="154"/>
        <v>5</v>
      </c>
      <c r="BR240" s="47">
        <f t="shared" si="191"/>
        <v>9041.760000000002</v>
      </c>
      <c r="BS240" s="46">
        <f t="shared" si="155"/>
        <v>17.5</v>
      </c>
      <c r="BT240" s="46">
        <f t="shared" si="192"/>
        <v>22604.400000000005</v>
      </c>
      <c r="BU240" s="46">
        <f t="shared" si="156"/>
        <v>559.88691454500008</v>
      </c>
      <c r="BV240" s="46">
        <f t="shared" si="157"/>
        <v>384.77299606038468</v>
      </c>
      <c r="BW240" s="46">
        <f t="shared" si="158"/>
        <v>432.10918841514774</v>
      </c>
      <c r="BX240" s="46">
        <f t="shared" si="159"/>
        <v>529.63431454499994</v>
      </c>
      <c r="BY240" s="46">
        <f t="shared" si="160"/>
        <v>559.88691454500008</v>
      </c>
      <c r="BZ240" s="46">
        <f t="shared" si="193"/>
        <v>645213.68032165815</v>
      </c>
      <c r="CA240" s="46">
        <f t="shared" si="193"/>
        <v>443412.40065998735</v>
      </c>
      <c r="CB240" s="46">
        <f t="shared" si="193"/>
        <v>497962.62872961629</v>
      </c>
      <c r="CC240" s="46">
        <f t="shared" si="193"/>
        <v>610350.58408165793</v>
      </c>
      <c r="CD240" s="46">
        <f t="shared" si="193"/>
        <v>645213.68032165815</v>
      </c>
    </row>
    <row r="241" spans="1:82" s="54" customFormat="1" x14ac:dyDescent="0.35">
      <c r="A241" s="39">
        <v>238</v>
      </c>
      <c r="B241" s="40" t="s">
        <v>82</v>
      </c>
      <c r="C241" s="40" t="s">
        <v>329</v>
      </c>
      <c r="D241" s="41">
        <v>2802.9</v>
      </c>
      <c r="E241" s="41">
        <f t="shared" si="161"/>
        <v>11211.6</v>
      </c>
      <c r="F241" s="41">
        <v>307.20000000000005</v>
      </c>
      <c r="G241" s="42" t="s">
        <v>84</v>
      </c>
      <c r="H241" s="43">
        <v>5</v>
      </c>
      <c r="I241" s="44">
        <v>17.5</v>
      </c>
      <c r="J241" s="41">
        <f t="shared" si="162"/>
        <v>4326.0000000000009</v>
      </c>
      <c r="K241" s="42" t="s">
        <v>85</v>
      </c>
      <c r="L241" s="44">
        <v>1050</v>
      </c>
      <c r="M241" s="44">
        <v>520.5</v>
      </c>
      <c r="N241" s="41">
        <v>2886.9870000000001</v>
      </c>
      <c r="O241" s="45" t="s">
        <v>86</v>
      </c>
      <c r="P241" s="45" t="s">
        <v>85</v>
      </c>
      <c r="Q241" s="45" t="s">
        <v>87</v>
      </c>
      <c r="R241" s="45" t="s">
        <v>88</v>
      </c>
      <c r="S241" s="46">
        <f t="shared" si="163"/>
        <v>946115.8066978174</v>
      </c>
      <c r="T241" s="46">
        <f t="shared" si="146"/>
        <v>84.387224544027376</v>
      </c>
      <c r="U241" s="47">
        <f t="shared" si="164"/>
        <v>714595.8406924631</v>
      </c>
      <c r="V241" s="47">
        <f t="shared" si="147"/>
        <v>231519.9660053543</v>
      </c>
      <c r="W241" s="47">
        <f t="shared" si="165"/>
        <v>690492.13984080357</v>
      </c>
      <c r="X241" s="47">
        <f t="shared" si="148"/>
        <v>255623.66685701383</v>
      </c>
      <c r="Y241" s="48">
        <f t="shared" si="166"/>
        <v>906872.58931031742</v>
      </c>
      <c r="Z241" s="47">
        <f t="shared" si="149"/>
        <v>39243.217387499986</v>
      </c>
      <c r="AA241" s="48">
        <f t="shared" si="167"/>
        <v>946115.8066978174</v>
      </c>
      <c r="AB241" s="47">
        <f t="shared" si="150"/>
        <v>0</v>
      </c>
      <c r="AC241" s="47">
        <f t="shared" si="168"/>
        <v>526386.85024986812</v>
      </c>
      <c r="AD241" s="47">
        <f t="shared" si="169"/>
        <v>419728.95644794928</v>
      </c>
      <c r="AE241" s="47">
        <f t="shared" si="170"/>
        <v>37.437025620602704</v>
      </c>
      <c r="AF241" s="49">
        <f t="shared" si="171"/>
        <v>0.55636619378244068</v>
      </c>
      <c r="AG241" s="47">
        <f>IF(ISBLANK($D241),"",S241*_xlfn.XLOOKUP(Q241,DATA!$B$24:$B$25,DATA!$C$24:$C$25,"error",0,1)/1000)</f>
        <v>190.12197135592641</v>
      </c>
      <c r="AH241" s="47">
        <f>IF(ISBLANK($D241),"",V241*_xlfn.XLOOKUP(Q241,DATA!$B$24:$B$25,DATA!$C$24:$C$25,"error",0,1)/1000)</f>
        <v>46.523937168775952</v>
      </c>
      <c r="AI241" s="47">
        <f>IF(ISBLANK($D241),"",X241*_xlfn.XLOOKUP(Q241,DATA!$B$24:$B$25,DATA!$C$24:$C$25,"error",0,1)/1000)</f>
        <v>51.367575854916929</v>
      </c>
      <c r="AJ241" s="47">
        <f>IF(ISBLANK($D241),"",Z241*_xlfn.XLOOKUP(Q241,DATA!$B$24:$B$25,DATA!$C$24:$C$25,"error",0,1)/1000)</f>
        <v>7.8859245340181214</v>
      </c>
      <c r="AK241" s="47">
        <f>IF(ISBLANK($D241),"",AB241*_xlfn.XLOOKUP(Q241,DATA!$B$24:$B$25,DATA!$C$24:$C$25,"error",0,1)/1000)</f>
        <v>0</v>
      </c>
      <c r="AL241" s="47">
        <f t="shared" si="151"/>
        <v>105.777437557711</v>
      </c>
      <c r="AM241" s="47">
        <f t="shared" si="152"/>
        <v>84.344533798215409</v>
      </c>
      <c r="AN241" s="47">
        <f t="shared" si="172"/>
        <v>12.847321511283573</v>
      </c>
      <c r="AO241" s="47">
        <f t="shared" si="173"/>
        <v>3.1438132821537734</v>
      </c>
      <c r="AP241" s="47">
        <f t="shared" si="174"/>
        <v>3.4711178174557351</v>
      </c>
      <c r="AQ241" s="47">
        <f t="shared" si="175"/>
        <v>0.5328842699226084</v>
      </c>
      <c r="AR241" s="47">
        <f t="shared" si="176"/>
        <v>0</v>
      </c>
      <c r="AS241" s="47">
        <f t="shared" si="177"/>
        <v>7.1478153695321165</v>
      </c>
      <c r="AT241" s="47">
        <f t="shared" si="178"/>
        <v>5.6995061417514563</v>
      </c>
      <c r="AU241" s="47">
        <f t="shared" si="179"/>
        <v>0.69872003918643411</v>
      </c>
      <c r="AV241" s="47">
        <f t="shared" si="180"/>
        <v>0.17098080232304003</v>
      </c>
      <c r="AW241" s="47">
        <f t="shared" si="181"/>
        <v>0.18878172974057417</v>
      </c>
      <c r="AX241" s="47">
        <f t="shared" si="182"/>
        <v>2.898167665806E-2</v>
      </c>
      <c r="AY241" s="47">
        <f t="shared" si="183"/>
        <v>0</v>
      </c>
      <c r="AZ241" s="47">
        <f t="shared" si="184"/>
        <v>0.38874420872167414</v>
      </c>
      <c r="BA241" s="47">
        <f t="shared" si="185"/>
        <v>0.30997583046475996</v>
      </c>
      <c r="BB241" s="23">
        <f>IF(V241&gt;0,J241*DATA!$C$4,0)</f>
        <v>281190.00000000006</v>
      </c>
      <c r="BC241" s="23">
        <f>IF(X241&gt;0,N241*_xlfn.XLOOKUP(Budapest!O241,DATA!$B$5:$B$6,DATA!$C$5:$C$6,"error",0,1),0)</f>
        <v>138575.37599999999</v>
      </c>
      <c r="BD241" s="23">
        <f>IF(Z241&gt;0,(L241-M241)*DATA!$C$7,"0,00 ")</f>
        <v>79425</v>
      </c>
      <c r="BE241" s="23">
        <f>IF(G241="basement",D241*DATA!$C$8,IF(G241="ground",0,"error"))</f>
        <v>0</v>
      </c>
      <c r="BF241" s="23">
        <f t="shared" si="186"/>
        <v>499190.37600000005</v>
      </c>
      <c r="BG241" s="23">
        <v>1.48</v>
      </c>
      <c r="BH241" s="23">
        <v>1.9824999999999999</v>
      </c>
      <c r="BI241" s="23">
        <f t="shared" si="187"/>
        <v>0.56999999999999995</v>
      </c>
      <c r="BJ241" s="23">
        <v>2.33</v>
      </c>
      <c r="BK241" s="23">
        <f t="shared" si="188"/>
        <v>0.21630769230769231</v>
      </c>
      <c r="BL241" s="23">
        <f t="shared" si="189"/>
        <v>0.23928112965340181</v>
      </c>
      <c r="BM241" s="5">
        <v>1.1000000000000001</v>
      </c>
      <c r="BN241" s="5">
        <f t="shared" si="190"/>
        <v>0.56999999999999995</v>
      </c>
      <c r="BO241" s="50"/>
      <c r="BP241" s="48">
        <f t="shared" si="153"/>
        <v>49050.75</v>
      </c>
      <c r="BQ241" s="51">
        <f t="shared" si="154"/>
        <v>5</v>
      </c>
      <c r="BR241" s="47">
        <f t="shared" si="191"/>
        <v>15696.24</v>
      </c>
      <c r="BS241" s="46">
        <f t="shared" si="155"/>
        <v>17.5</v>
      </c>
      <c r="BT241" s="46">
        <f t="shared" si="192"/>
        <v>39240.6</v>
      </c>
      <c r="BU241" s="46">
        <f t="shared" si="156"/>
        <v>820.99601414250026</v>
      </c>
      <c r="BV241" s="46">
        <f t="shared" si="157"/>
        <v>620.09357921942296</v>
      </c>
      <c r="BW241" s="46">
        <f t="shared" si="158"/>
        <v>599.17749031655978</v>
      </c>
      <c r="BX241" s="46">
        <f t="shared" si="159"/>
        <v>786.94254539250028</v>
      </c>
      <c r="BY241" s="46">
        <f t="shared" si="160"/>
        <v>820.99601414250026</v>
      </c>
      <c r="BZ241" s="46">
        <f t="shared" si="193"/>
        <v>946115.8066978174</v>
      </c>
      <c r="CA241" s="46">
        <f t="shared" si="193"/>
        <v>714595.8406924631</v>
      </c>
      <c r="CB241" s="46">
        <f t="shared" si="193"/>
        <v>690492.13984080357</v>
      </c>
      <c r="CC241" s="46">
        <f t="shared" si="193"/>
        <v>906872.58931031742</v>
      </c>
      <c r="CD241" s="46">
        <f t="shared" si="193"/>
        <v>946115.8066978174</v>
      </c>
    </row>
    <row r="242" spans="1:82" s="54" customFormat="1" x14ac:dyDescent="0.35">
      <c r="A242" s="39">
        <v>239</v>
      </c>
      <c r="B242" s="40" t="s">
        <v>82</v>
      </c>
      <c r="C242" s="40" t="s">
        <v>330</v>
      </c>
      <c r="D242" s="41">
        <v>1122.5</v>
      </c>
      <c r="E242" s="41">
        <f t="shared" si="161"/>
        <v>8980</v>
      </c>
      <c r="F242" s="41">
        <v>148</v>
      </c>
      <c r="G242" s="42" t="s">
        <v>84</v>
      </c>
      <c r="H242" s="43">
        <v>10</v>
      </c>
      <c r="I242" s="44">
        <v>32.25</v>
      </c>
      <c r="J242" s="41">
        <f t="shared" si="162"/>
        <v>3818.4</v>
      </c>
      <c r="K242" s="42" t="s">
        <v>85</v>
      </c>
      <c r="L242" s="44">
        <v>954.6</v>
      </c>
      <c r="M242" s="44">
        <v>859.2</v>
      </c>
      <c r="N242" s="41">
        <v>1156.175</v>
      </c>
      <c r="O242" s="45" t="s">
        <v>86</v>
      </c>
      <c r="P242" s="45" t="s">
        <v>85</v>
      </c>
      <c r="Q242" s="45" t="s">
        <v>94</v>
      </c>
      <c r="R242" s="45" t="s">
        <v>88</v>
      </c>
      <c r="S242" s="46">
        <f t="shared" si="163"/>
        <v>616700.08338382503</v>
      </c>
      <c r="T242" s="46">
        <f t="shared" si="146"/>
        <v>68.67484224764199</v>
      </c>
      <c r="U242" s="47">
        <f t="shared" si="164"/>
        <v>412345.98301516048</v>
      </c>
      <c r="V242" s="47">
        <f t="shared" si="147"/>
        <v>204354.10036866454</v>
      </c>
      <c r="W242" s="47">
        <f t="shared" si="165"/>
        <v>514328.40902976395</v>
      </c>
      <c r="X242" s="47">
        <f t="shared" si="148"/>
        <v>102371.67435406108</v>
      </c>
      <c r="Y242" s="48">
        <f t="shared" si="166"/>
        <v>609629.63401882502</v>
      </c>
      <c r="Z242" s="47">
        <f t="shared" si="149"/>
        <v>7070.4493650000077</v>
      </c>
      <c r="AA242" s="48">
        <f t="shared" si="167"/>
        <v>616700.08338382503</v>
      </c>
      <c r="AB242" s="47">
        <f t="shared" si="150"/>
        <v>0</v>
      </c>
      <c r="AC242" s="47">
        <f t="shared" si="168"/>
        <v>313796.22408772563</v>
      </c>
      <c r="AD242" s="47">
        <f t="shared" si="169"/>
        <v>302903.8592960994</v>
      </c>
      <c r="AE242" s="47">
        <f t="shared" si="170"/>
        <v>33.730942015155833</v>
      </c>
      <c r="AF242" s="49">
        <f t="shared" si="171"/>
        <v>0.50883116857375787</v>
      </c>
      <c r="AG242" s="47">
        <f>IF(ISBLANK($D242),"",S242*_xlfn.XLOOKUP(Q242,DATA!$B$24:$B$25,DATA!$C$24:$C$25,"error",0,1)/1000)</f>
        <v>245.61930921010983</v>
      </c>
      <c r="AH242" s="47">
        <f>IF(ISBLANK($D242),"",V242*_xlfn.XLOOKUP(Q242,DATA!$B$24:$B$25,DATA!$C$24:$C$25,"error",0,1)/1000)</f>
        <v>81.390151094831722</v>
      </c>
      <c r="AI242" s="47">
        <f>IF(ISBLANK($D242),"",X242*_xlfn.XLOOKUP(Q242,DATA!$B$24:$B$25,DATA!$C$24:$C$25,"error",0,1)/1000)</f>
        <v>40.772590461735447</v>
      </c>
      <c r="AJ242" s="47">
        <f>IF(ISBLANK($D242),"",Z242*_xlfn.XLOOKUP(Q242,DATA!$B$24:$B$25,DATA!$C$24:$C$25,"error",0,1)/1000)</f>
        <v>2.8160185730922032</v>
      </c>
      <c r="AK242" s="47">
        <f>IF(ISBLANK($D242),"",AB242*_xlfn.XLOOKUP(Q242,DATA!$B$24:$B$25,DATA!$C$24:$C$25,"error",0,1)/1000)</f>
        <v>0</v>
      </c>
      <c r="AL242" s="47">
        <f t="shared" si="151"/>
        <v>124.97876012965938</v>
      </c>
      <c r="AM242" s="47">
        <f t="shared" si="152"/>
        <v>120.64054908045046</v>
      </c>
      <c r="AN242" s="47">
        <f t="shared" si="172"/>
        <v>8.3741801914508347</v>
      </c>
      <c r="AO242" s="47">
        <f t="shared" si="173"/>
        <v>2.7749275627776098</v>
      </c>
      <c r="AP242" s="47">
        <f t="shared" si="174"/>
        <v>1.390106586069449</v>
      </c>
      <c r="AQ242" s="47">
        <f t="shared" si="175"/>
        <v>9.6009743816084833E-2</v>
      </c>
      <c r="AR242" s="47">
        <f t="shared" si="176"/>
        <v>0</v>
      </c>
      <c r="AS242" s="47">
        <f t="shared" si="177"/>
        <v>4.2610438926631433</v>
      </c>
      <c r="AT242" s="47">
        <f t="shared" si="178"/>
        <v>4.1131362987876914</v>
      </c>
      <c r="AU242" s="47">
        <f t="shared" si="179"/>
        <v>0.45544182158014618</v>
      </c>
      <c r="AV242" s="47">
        <f t="shared" si="180"/>
        <v>0.1509184224665498</v>
      </c>
      <c r="AW242" s="47">
        <f t="shared" si="181"/>
        <v>7.5602943962964908E-2</v>
      </c>
      <c r="AX242" s="47">
        <f t="shared" si="182"/>
        <v>5.2216278624720074E-3</v>
      </c>
      <c r="AY242" s="47">
        <f t="shared" si="183"/>
        <v>0</v>
      </c>
      <c r="AZ242" s="47">
        <f t="shared" si="184"/>
        <v>0.23174299429198672</v>
      </c>
      <c r="BA242" s="47">
        <f t="shared" si="185"/>
        <v>0.22369882728815946</v>
      </c>
      <c r="BB242" s="23">
        <f>IF(V242&gt;0,J242*DATA!$C$4,0)</f>
        <v>248196</v>
      </c>
      <c r="BC242" s="23">
        <f>IF(X242&gt;0,N242*_xlfn.XLOOKUP(Budapest!O242,DATA!$B$5:$B$6,DATA!$C$5:$C$6,"error",0,1),0)</f>
        <v>55496.399999999994</v>
      </c>
      <c r="BD242" s="23">
        <f>IF(Z242&gt;0,(L242-M242)*DATA!$C$7,"0,00 ")</f>
        <v>14309.999999999996</v>
      </c>
      <c r="BE242" s="23">
        <f>IF(G242="basement",D242*DATA!$C$8,IF(G242="ground",0,"error"))</f>
        <v>0</v>
      </c>
      <c r="BF242" s="23">
        <f t="shared" si="186"/>
        <v>318002.40000000002</v>
      </c>
      <c r="BG242" s="23">
        <v>1.48</v>
      </c>
      <c r="BH242" s="23">
        <v>1.274890006285355</v>
      </c>
      <c r="BI242" s="23">
        <f t="shared" si="187"/>
        <v>0.56999999999999995</v>
      </c>
      <c r="BJ242" s="23">
        <v>2.33</v>
      </c>
      <c r="BK242" s="23">
        <f t="shared" si="188"/>
        <v>0.21630769230769231</v>
      </c>
      <c r="BL242" s="23">
        <f t="shared" si="189"/>
        <v>0.23928112965340181</v>
      </c>
      <c r="BM242" s="5">
        <v>1.1000000000000001</v>
      </c>
      <c r="BN242" s="5">
        <f t="shared" si="190"/>
        <v>0.56999999999999995</v>
      </c>
      <c r="BO242" s="50"/>
      <c r="BP242" s="48">
        <f t="shared" si="153"/>
        <v>36200.625</v>
      </c>
      <c r="BQ242" s="51">
        <f t="shared" si="154"/>
        <v>10</v>
      </c>
      <c r="BR242" s="47">
        <f t="shared" si="191"/>
        <v>11584.2</v>
      </c>
      <c r="BS242" s="46">
        <f t="shared" si="155"/>
        <v>32.25</v>
      </c>
      <c r="BT242" s="46">
        <f t="shared" si="192"/>
        <v>28960.5</v>
      </c>
      <c r="BU242" s="46">
        <f t="shared" si="156"/>
        <v>535.14411956250001</v>
      </c>
      <c r="BV242" s="46">
        <f t="shared" si="157"/>
        <v>357.81498005480773</v>
      </c>
      <c r="BW242" s="46">
        <f t="shared" si="158"/>
        <v>446.31066385783055</v>
      </c>
      <c r="BX242" s="46">
        <f t="shared" si="159"/>
        <v>529.00870706249998</v>
      </c>
      <c r="BY242" s="46">
        <f t="shared" si="160"/>
        <v>535.14411956250001</v>
      </c>
      <c r="BZ242" s="46">
        <f t="shared" si="193"/>
        <v>616700.08338382503</v>
      </c>
      <c r="CA242" s="46">
        <f t="shared" si="193"/>
        <v>412345.98301516048</v>
      </c>
      <c r="CB242" s="46">
        <f t="shared" si="193"/>
        <v>514328.40902976395</v>
      </c>
      <c r="CC242" s="46">
        <f t="shared" si="193"/>
        <v>609629.63401882502</v>
      </c>
      <c r="CD242" s="46">
        <f t="shared" si="193"/>
        <v>616700.08338382503</v>
      </c>
    </row>
    <row r="243" spans="1:82" s="54" customFormat="1" x14ac:dyDescent="0.35">
      <c r="A243" s="39">
        <v>240</v>
      </c>
      <c r="B243" s="40" t="s">
        <v>82</v>
      </c>
      <c r="C243" s="40" t="s">
        <v>331</v>
      </c>
      <c r="D243" s="41">
        <v>1491.3</v>
      </c>
      <c r="E243" s="41">
        <f t="shared" si="161"/>
        <v>13123.439999999999</v>
      </c>
      <c r="F243" s="41">
        <v>225</v>
      </c>
      <c r="G243" s="42" t="s">
        <v>84</v>
      </c>
      <c r="H243" s="43">
        <v>11</v>
      </c>
      <c r="I243" s="44">
        <v>34.799999999999997</v>
      </c>
      <c r="J243" s="41">
        <f t="shared" si="162"/>
        <v>6284.1999999999989</v>
      </c>
      <c r="K243" s="42" t="s">
        <v>85</v>
      </c>
      <c r="L243" s="44">
        <v>1545.8</v>
      </c>
      <c r="M243" s="44">
        <v>1391.2</v>
      </c>
      <c r="N243" s="41">
        <v>1536.039</v>
      </c>
      <c r="O243" s="45" t="s">
        <v>86</v>
      </c>
      <c r="P243" s="45" t="s">
        <v>85</v>
      </c>
      <c r="Q243" s="45" t="s">
        <v>94</v>
      </c>
      <c r="R243" s="45" t="s">
        <v>88</v>
      </c>
      <c r="S243" s="46">
        <f t="shared" si="163"/>
        <v>931093.78302000905</v>
      </c>
      <c r="T243" s="46">
        <f t="shared" si="146"/>
        <v>70.948911491195076</v>
      </c>
      <c r="U243" s="47">
        <f t="shared" si="164"/>
        <v>594774.37239336898</v>
      </c>
      <c r="V243" s="47">
        <f t="shared" si="147"/>
        <v>336319.41062664008</v>
      </c>
      <c r="W243" s="47">
        <f t="shared" si="165"/>
        <v>795087.65565768268</v>
      </c>
      <c r="X243" s="47">
        <f t="shared" si="148"/>
        <v>136006.12736232637</v>
      </c>
      <c r="Y243" s="48">
        <f t="shared" si="166"/>
        <v>919635.80113500904</v>
      </c>
      <c r="Z243" s="47">
        <f t="shared" si="149"/>
        <v>11457.981885000016</v>
      </c>
      <c r="AA243" s="48">
        <f t="shared" si="167"/>
        <v>931093.78302000905</v>
      </c>
      <c r="AB243" s="47">
        <f t="shared" si="150"/>
        <v>0</v>
      </c>
      <c r="AC243" s="47">
        <f t="shared" si="168"/>
        <v>483783.51987396646</v>
      </c>
      <c r="AD243" s="47">
        <f t="shared" si="169"/>
        <v>447310.26314604259</v>
      </c>
      <c r="AE243" s="47">
        <f t="shared" si="170"/>
        <v>34.084833179870721</v>
      </c>
      <c r="AF243" s="49">
        <f t="shared" si="171"/>
        <v>0.51958624222021044</v>
      </c>
      <c r="AG243" s="47">
        <f>IF(ISBLANK($D243),"",S243*_xlfn.XLOOKUP(Q243,DATA!$B$24:$B$25,DATA!$C$24:$C$25,"error",0,1)/1000)</f>
        <v>370.8360319012092</v>
      </c>
      <c r="AH243" s="47">
        <f>IF(ISBLANK($D243),"",V243*_xlfn.XLOOKUP(Q243,DATA!$B$24:$B$25,DATA!$C$24:$C$25,"error",0,1)/1000)</f>
        <v>133.94929486437823</v>
      </c>
      <c r="AI243" s="47">
        <f>IF(ISBLANK($D243),"",X243*_xlfn.XLOOKUP(Q243,DATA!$B$24:$B$25,DATA!$C$24:$C$25,"error",0,1)/1000)</f>
        <v>54.168520405867348</v>
      </c>
      <c r="AJ243" s="47">
        <f>IF(ISBLANK($D243),"",Z243*_xlfn.XLOOKUP(Q243,DATA!$B$24:$B$25,DATA!$C$24:$C$25,"error",0,1)/1000)</f>
        <v>4.5634850251578065</v>
      </c>
      <c r="AK243" s="47">
        <f>IF(ISBLANK($D243),"",AB243*_xlfn.XLOOKUP(Q243,DATA!$B$24:$B$25,DATA!$C$24:$C$25,"error",0,1)/1000)</f>
        <v>0</v>
      </c>
      <c r="AL243" s="47">
        <f t="shared" si="151"/>
        <v>192.68130029540339</v>
      </c>
      <c r="AM243" s="47">
        <f t="shared" si="152"/>
        <v>178.15473160580581</v>
      </c>
      <c r="AN243" s="47">
        <f t="shared" si="172"/>
        <v>12.64333721404145</v>
      </c>
      <c r="AO243" s="47">
        <f t="shared" si="173"/>
        <v>4.5668865991009495</v>
      </c>
      <c r="AP243" s="47">
        <f t="shared" si="174"/>
        <v>1.8468293557286151</v>
      </c>
      <c r="AQ243" s="47">
        <f t="shared" si="175"/>
        <v>0.15558811733717734</v>
      </c>
      <c r="AR243" s="47">
        <f t="shared" si="176"/>
        <v>0</v>
      </c>
      <c r="AS243" s="47">
        <f t="shared" si="177"/>
        <v>6.5693040721667417</v>
      </c>
      <c r="AT243" s="47">
        <f t="shared" si="178"/>
        <v>6.0740331418747084</v>
      </c>
      <c r="AU243" s="47">
        <f t="shared" si="179"/>
        <v>0.68762606010003435</v>
      </c>
      <c r="AV243" s="47">
        <f t="shared" si="180"/>
        <v>0.24837668931078274</v>
      </c>
      <c r="AW243" s="47">
        <f t="shared" si="181"/>
        <v>0.10044246800175466</v>
      </c>
      <c r="AX243" s="47">
        <f t="shared" si="182"/>
        <v>8.4618833075280151E-3</v>
      </c>
      <c r="AY243" s="47">
        <f t="shared" si="183"/>
        <v>0</v>
      </c>
      <c r="AZ243" s="47">
        <f t="shared" si="184"/>
        <v>0.35728104062006544</v>
      </c>
      <c r="BA243" s="47">
        <f t="shared" si="185"/>
        <v>0.33034501947996892</v>
      </c>
      <c r="BB243" s="23">
        <f>IF(V243&gt;0,J243*DATA!$C$4,0)</f>
        <v>408472.99999999994</v>
      </c>
      <c r="BC243" s="23">
        <f>IF(X243&gt;0,N243*_xlfn.XLOOKUP(Budapest!O243,DATA!$B$5:$B$6,DATA!$C$5:$C$6,"error",0,1),0)</f>
        <v>73729.872000000003</v>
      </c>
      <c r="BD243" s="23">
        <f>IF(Z243&gt;0,(L243-M243)*DATA!$C$7,"0,00 ")</f>
        <v>23189.999999999985</v>
      </c>
      <c r="BE243" s="23">
        <f>IF(G243="basement",D243*DATA!$C$8,IF(G243="ground",0,"error"))</f>
        <v>0</v>
      </c>
      <c r="BF243" s="23">
        <f t="shared" si="186"/>
        <v>505392.87199999997</v>
      </c>
      <c r="BG243" s="23">
        <v>1.48</v>
      </c>
      <c r="BH243" s="23">
        <v>1.2750226419976711</v>
      </c>
      <c r="BI243" s="23">
        <f t="shared" si="187"/>
        <v>0.56999999999999995</v>
      </c>
      <c r="BJ243" s="23">
        <v>2.33</v>
      </c>
      <c r="BK243" s="23">
        <f t="shared" si="188"/>
        <v>0.21630769230769231</v>
      </c>
      <c r="BL243" s="23">
        <f t="shared" si="189"/>
        <v>0.23928112965340181</v>
      </c>
      <c r="BM243" s="5">
        <v>1.1000000000000001</v>
      </c>
      <c r="BN243" s="5">
        <f t="shared" si="190"/>
        <v>0.56999999999999995</v>
      </c>
      <c r="BO243" s="50"/>
      <c r="BP243" s="48">
        <f t="shared" si="153"/>
        <v>51897.239999999991</v>
      </c>
      <c r="BQ243" s="51">
        <f t="shared" si="154"/>
        <v>11</v>
      </c>
      <c r="BR243" s="47">
        <f t="shared" si="191"/>
        <v>16607.116799999996</v>
      </c>
      <c r="BS243" s="46">
        <f t="shared" si="155"/>
        <v>34.799999999999997</v>
      </c>
      <c r="BT243" s="46">
        <f t="shared" si="192"/>
        <v>41517.791999999994</v>
      </c>
      <c r="BU243" s="46">
        <f t="shared" si="156"/>
        <v>807.96058922249995</v>
      </c>
      <c r="BV243" s="46">
        <f t="shared" si="157"/>
        <v>516.11799062249997</v>
      </c>
      <c r="BW243" s="46">
        <f t="shared" si="158"/>
        <v>689.94069390635423</v>
      </c>
      <c r="BX243" s="46">
        <f t="shared" si="159"/>
        <v>798.01787672249998</v>
      </c>
      <c r="BY243" s="46">
        <f t="shared" si="160"/>
        <v>807.96058922249995</v>
      </c>
      <c r="BZ243" s="46">
        <f t="shared" si="193"/>
        <v>931093.78302000905</v>
      </c>
      <c r="CA243" s="46">
        <f t="shared" si="193"/>
        <v>594774.37239336898</v>
      </c>
      <c r="CB243" s="46">
        <f t="shared" si="193"/>
        <v>795087.65565768268</v>
      </c>
      <c r="CC243" s="46">
        <f t="shared" si="193"/>
        <v>919635.80113500904</v>
      </c>
      <c r="CD243" s="46">
        <f t="shared" si="193"/>
        <v>931093.78302000905</v>
      </c>
    </row>
    <row r="244" spans="1:82" s="54" customFormat="1" x14ac:dyDescent="0.35">
      <c r="A244" s="39">
        <v>241</v>
      </c>
      <c r="B244" s="40" t="s">
        <v>82</v>
      </c>
      <c r="C244" s="40" t="s">
        <v>332</v>
      </c>
      <c r="D244" s="41">
        <v>422.20000000000005</v>
      </c>
      <c r="E244" s="41">
        <f t="shared" si="161"/>
        <v>5741.920000000001</v>
      </c>
      <c r="F244" s="41">
        <v>120</v>
      </c>
      <c r="G244" s="42" t="s">
        <v>84</v>
      </c>
      <c r="H244" s="43">
        <v>17</v>
      </c>
      <c r="I244" s="44">
        <v>52</v>
      </c>
      <c r="J244" s="41">
        <f t="shared" si="162"/>
        <v>5286.9</v>
      </c>
      <c r="K244" s="42" t="s">
        <v>85</v>
      </c>
      <c r="L244" s="44">
        <v>953.1</v>
      </c>
      <c r="M244" s="44">
        <v>857.90000000000009</v>
      </c>
      <c r="N244" s="41">
        <v>434.86600000000004</v>
      </c>
      <c r="O244" s="45" t="s">
        <v>86</v>
      </c>
      <c r="P244" s="45" t="s">
        <v>85</v>
      </c>
      <c r="Q244" s="45" t="s">
        <v>94</v>
      </c>
      <c r="R244" s="45" t="s">
        <v>88</v>
      </c>
      <c r="S244" s="46">
        <f t="shared" si="163"/>
        <v>551125.17595280614</v>
      </c>
      <c r="T244" s="46">
        <f t="shared" si="146"/>
        <v>95.982733293533528</v>
      </c>
      <c r="U244" s="47">
        <f t="shared" si="164"/>
        <v>268179.5198562491</v>
      </c>
      <c r="V244" s="47">
        <f t="shared" si="147"/>
        <v>282945.65609655704</v>
      </c>
      <c r="W244" s="47">
        <f t="shared" si="165"/>
        <v>512620.65843629418</v>
      </c>
      <c r="X244" s="47">
        <f t="shared" si="148"/>
        <v>38504.517516511958</v>
      </c>
      <c r="Y244" s="48">
        <f t="shared" si="166"/>
        <v>544069.54933280614</v>
      </c>
      <c r="Z244" s="47">
        <f t="shared" si="149"/>
        <v>7055.6266199999955</v>
      </c>
      <c r="AA244" s="48">
        <f t="shared" si="167"/>
        <v>551125.17595280614</v>
      </c>
      <c r="AB244" s="47">
        <f t="shared" si="150"/>
        <v>0</v>
      </c>
      <c r="AC244" s="47">
        <f t="shared" si="168"/>
        <v>328505.80023306899</v>
      </c>
      <c r="AD244" s="47">
        <f t="shared" si="169"/>
        <v>222619.37571973715</v>
      </c>
      <c r="AE244" s="47">
        <f t="shared" si="170"/>
        <v>38.770894704164654</v>
      </c>
      <c r="AF244" s="49">
        <f t="shared" si="171"/>
        <v>0.5960638609280291</v>
      </c>
      <c r="AG244" s="47">
        <f>IF(ISBLANK($D244),"",S244*_xlfn.XLOOKUP(Q244,DATA!$B$24:$B$25,DATA!$C$24:$C$25,"error",0,1)/1000)</f>
        <v>219.50213507848363</v>
      </c>
      <c r="AH244" s="47">
        <f>IF(ISBLANK($D244),"",V244*_xlfn.XLOOKUP(Q244,DATA!$B$24:$B$25,DATA!$C$24:$C$25,"error",0,1)/1000)</f>
        <v>112.69159591013675</v>
      </c>
      <c r="AI244" s="47">
        <f>IF(ISBLANK($D244),"",X244*_xlfn.XLOOKUP(Q244,DATA!$B$24:$B$25,DATA!$C$24:$C$25,"error",0,1)/1000)</f>
        <v>15.335579236476384</v>
      </c>
      <c r="AJ244" s="47">
        <f>IF(ISBLANK($D244),"",Z244*_xlfn.XLOOKUP(Q244,DATA!$B$24:$B$25,DATA!$C$24:$C$25,"error",0,1)/1000)</f>
        <v>2.8101149702135984</v>
      </c>
      <c r="AK244" s="47">
        <f>IF(ISBLANK($D244),"",AB244*_xlfn.XLOOKUP(Q244,DATA!$B$24:$B$25,DATA!$C$24:$C$25,"error",0,1)/1000)</f>
        <v>0</v>
      </c>
      <c r="AL244" s="47">
        <f t="shared" si="151"/>
        <v>130.83729011682672</v>
      </c>
      <c r="AM244" s="47">
        <f t="shared" si="152"/>
        <v>88.664844961656911</v>
      </c>
      <c r="AN244" s="47">
        <f t="shared" si="172"/>
        <v>7.4837374857324264</v>
      </c>
      <c r="AO244" s="47">
        <f t="shared" si="173"/>
        <v>3.8421235417056767</v>
      </c>
      <c r="AP244" s="47">
        <f t="shared" si="174"/>
        <v>0.52285345268465266</v>
      </c>
      <c r="AQ244" s="47">
        <f t="shared" si="175"/>
        <v>9.5808465527162059E-2</v>
      </c>
      <c r="AR244" s="47">
        <f t="shared" si="176"/>
        <v>0</v>
      </c>
      <c r="AS244" s="47">
        <f t="shared" si="177"/>
        <v>4.4607854599174912</v>
      </c>
      <c r="AT244" s="47">
        <f t="shared" si="178"/>
        <v>3.0229520258149352</v>
      </c>
      <c r="AU244" s="47">
        <f t="shared" si="179"/>
        <v>0.40701381565794681</v>
      </c>
      <c r="AV244" s="47">
        <f t="shared" si="180"/>
        <v>0.20895940910810884</v>
      </c>
      <c r="AW244" s="47">
        <f t="shared" si="181"/>
        <v>2.8436136250480044E-2</v>
      </c>
      <c r="AX244" s="47">
        <f t="shared" si="182"/>
        <v>5.2106810535359985E-3</v>
      </c>
      <c r="AY244" s="47">
        <f t="shared" si="183"/>
        <v>0</v>
      </c>
      <c r="AZ244" s="47">
        <f t="shared" si="184"/>
        <v>0.24260622641212487</v>
      </c>
      <c r="BA244" s="47">
        <f t="shared" si="185"/>
        <v>0.16440758924582194</v>
      </c>
      <c r="BB244" s="23">
        <f>IF(V244&gt;0,J244*DATA!$C$4,0)</f>
        <v>343648.5</v>
      </c>
      <c r="BC244" s="23">
        <f>IF(X244&gt;0,N244*_xlfn.XLOOKUP(Budapest!O244,DATA!$B$5:$B$6,DATA!$C$5:$C$6,"error",0,1),0)</f>
        <v>20873.568000000003</v>
      </c>
      <c r="BD244" s="23">
        <f>IF(Z244&gt;0,(L244-M244)*DATA!$C$7,"0,00 ")</f>
        <v>14279.999999999989</v>
      </c>
      <c r="BE244" s="23">
        <f>IF(G244="basement",D244*DATA!$C$8,IF(G244="ground",0,"error"))</f>
        <v>0</v>
      </c>
      <c r="BF244" s="23">
        <f t="shared" si="186"/>
        <v>378802.06800000003</v>
      </c>
      <c r="BG244" s="23">
        <v>1.48</v>
      </c>
      <c r="BH244" s="23">
        <v>1.2747980274892456</v>
      </c>
      <c r="BI244" s="23">
        <f t="shared" si="187"/>
        <v>0.56999999999999995</v>
      </c>
      <c r="BJ244" s="23">
        <v>2.33</v>
      </c>
      <c r="BK244" s="23">
        <f t="shared" si="188"/>
        <v>0.21630769230769231</v>
      </c>
      <c r="BL244" s="23">
        <f t="shared" si="189"/>
        <v>0.23928112965340181</v>
      </c>
      <c r="BM244" s="5">
        <v>1.1000000000000001</v>
      </c>
      <c r="BN244" s="5">
        <f t="shared" si="190"/>
        <v>0.56999999999999995</v>
      </c>
      <c r="BO244" s="50"/>
      <c r="BP244" s="48">
        <f t="shared" si="153"/>
        <v>21954.400000000001</v>
      </c>
      <c r="BQ244" s="51">
        <f t="shared" si="154"/>
        <v>17</v>
      </c>
      <c r="BR244" s="47">
        <f t="shared" si="191"/>
        <v>7025.4080000000004</v>
      </c>
      <c r="BS244" s="46">
        <f t="shared" si="155"/>
        <v>52</v>
      </c>
      <c r="BT244" s="46">
        <f t="shared" si="192"/>
        <v>17563.52</v>
      </c>
      <c r="BU244" s="46">
        <f t="shared" si="156"/>
        <v>478.24121481500003</v>
      </c>
      <c r="BV244" s="46">
        <f t="shared" si="157"/>
        <v>232.71391865346155</v>
      </c>
      <c r="BW244" s="46">
        <f t="shared" si="158"/>
        <v>444.82875601899872</v>
      </c>
      <c r="BX244" s="46">
        <f t="shared" si="159"/>
        <v>472.1186648150001</v>
      </c>
      <c r="BY244" s="46">
        <f t="shared" si="160"/>
        <v>478.24121481500003</v>
      </c>
      <c r="BZ244" s="46">
        <f t="shared" si="193"/>
        <v>551125.17595280614</v>
      </c>
      <c r="CA244" s="46">
        <f t="shared" si="193"/>
        <v>268179.5198562491</v>
      </c>
      <c r="CB244" s="46">
        <f t="shared" si="193"/>
        <v>512620.65843629418</v>
      </c>
      <c r="CC244" s="46">
        <f t="shared" si="193"/>
        <v>544069.54933280614</v>
      </c>
      <c r="CD244" s="46">
        <f t="shared" si="193"/>
        <v>551125.17595280614</v>
      </c>
    </row>
    <row r="245" spans="1:82" s="54" customFormat="1" x14ac:dyDescent="0.35">
      <c r="A245" s="39">
        <v>242</v>
      </c>
      <c r="B245" s="40" t="s">
        <v>82</v>
      </c>
      <c r="C245" s="40" t="s">
        <v>333</v>
      </c>
      <c r="D245" s="41">
        <v>207.9</v>
      </c>
      <c r="E245" s="41">
        <f t="shared" si="161"/>
        <v>2827.4400000000005</v>
      </c>
      <c r="F245" s="41">
        <v>57.8</v>
      </c>
      <c r="G245" s="42" t="s">
        <v>84</v>
      </c>
      <c r="H245" s="43">
        <v>17</v>
      </c>
      <c r="I245" s="44">
        <v>52</v>
      </c>
      <c r="J245" s="41">
        <f t="shared" si="162"/>
        <v>2494.6999999999998</v>
      </c>
      <c r="K245" s="42" t="s">
        <v>85</v>
      </c>
      <c r="L245" s="44">
        <v>510.9</v>
      </c>
      <c r="M245" s="44">
        <v>459.8</v>
      </c>
      <c r="N245" s="41">
        <v>214.137</v>
      </c>
      <c r="O245" s="45" t="s">
        <v>86</v>
      </c>
      <c r="P245" s="45" t="s">
        <v>85</v>
      </c>
      <c r="Q245" s="45" t="s">
        <v>94</v>
      </c>
      <c r="R245" s="45" t="s">
        <v>88</v>
      </c>
      <c r="S245" s="46">
        <f t="shared" si="163"/>
        <v>266823.16593086696</v>
      </c>
      <c r="T245" s="46">
        <f t="shared" si="146"/>
        <v>94.369169966778045</v>
      </c>
      <c r="U245" s="47">
        <f t="shared" si="164"/>
        <v>133311.17813762702</v>
      </c>
      <c r="V245" s="47">
        <f t="shared" si="147"/>
        <v>133511.98779323994</v>
      </c>
      <c r="W245" s="47">
        <f t="shared" si="165"/>
        <v>247862.74624426628</v>
      </c>
      <c r="X245" s="47">
        <f t="shared" si="148"/>
        <v>18960.419686600682</v>
      </c>
      <c r="Y245" s="48">
        <f t="shared" si="166"/>
        <v>263035.95458336704</v>
      </c>
      <c r="Z245" s="47">
        <f t="shared" si="149"/>
        <v>3787.2113474999205</v>
      </c>
      <c r="AA245" s="48">
        <f t="shared" si="167"/>
        <v>266823.16593086696</v>
      </c>
      <c r="AB245" s="47">
        <f t="shared" si="150"/>
        <v>0</v>
      </c>
      <c r="AC245" s="47">
        <f t="shared" si="168"/>
        <v>156259.61882734054</v>
      </c>
      <c r="AD245" s="47">
        <f t="shared" si="169"/>
        <v>110563.54710352642</v>
      </c>
      <c r="AE245" s="47">
        <f t="shared" si="170"/>
        <v>39.103764219055542</v>
      </c>
      <c r="AF245" s="49">
        <f t="shared" si="171"/>
        <v>0.58562988068220023</v>
      </c>
      <c r="AG245" s="47">
        <f>IF(ISBLANK($D245),"",S245*_xlfn.XLOOKUP(Q245,DATA!$B$24:$B$25,DATA!$C$24:$C$25,"error",0,1)/1000)</f>
        <v>106.2703305269457</v>
      </c>
      <c r="AH245" s="47">
        <f>IF(ISBLANK($D245),"",V245*_xlfn.XLOOKUP(Q245,DATA!$B$24:$B$25,DATA!$C$24:$C$25,"error",0,1)/1000)</f>
        <v>53.175154498291612</v>
      </c>
      <c r="AI245" s="47">
        <f>IF(ISBLANK($D245),"",X245*_xlfn.XLOOKUP(Q245,DATA!$B$24:$B$25,DATA!$C$24:$C$25,"error",0,1)/1000)</f>
        <v>7.5515559527793199</v>
      </c>
      <c r="AJ245" s="47">
        <f>IF(ISBLANK($D245),"",Z245*_xlfn.XLOOKUP(Q245,DATA!$B$24:$B$25,DATA!$C$24:$C$25,"error",0,1)/1000)</f>
        <v>1.5083705354822685</v>
      </c>
      <c r="AK245" s="47">
        <f>IF(ISBLANK($D245),"",AB245*_xlfn.XLOOKUP(Q245,DATA!$B$24:$B$25,DATA!$C$24:$C$25,"error",0,1)/1000)</f>
        <v>0</v>
      </c>
      <c r="AL245" s="47">
        <f t="shared" si="151"/>
        <v>62.2350809865532</v>
      </c>
      <c r="AM245" s="47">
        <f t="shared" si="152"/>
        <v>44.035249540392499</v>
      </c>
      <c r="AN245" s="47">
        <f t="shared" si="172"/>
        <v>3.6231959926098991</v>
      </c>
      <c r="AO245" s="47">
        <f t="shared" si="173"/>
        <v>1.8129613950506238</v>
      </c>
      <c r="AP245" s="47">
        <f t="shared" si="174"/>
        <v>0.25746383897001163</v>
      </c>
      <c r="AQ245" s="47">
        <f t="shared" si="175"/>
        <v>5.1426602819725643E-2</v>
      </c>
      <c r="AR245" s="47">
        <f t="shared" si="176"/>
        <v>0</v>
      </c>
      <c r="AS245" s="47">
        <f t="shared" si="177"/>
        <v>2.1218518368403609</v>
      </c>
      <c r="AT245" s="47">
        <f t="shared" si="178"/>
        <v>1.5013441557695382</v>
      </c>
      <c r="AU245" s="47">
        <f t="shared" si="179"/>
        <v>0.19705271979945863</v>
      </c>
      <c r="AV245" s="47">
        <f t="shared" si="180"/>
        <v>9.8600510299419075E-2</v>
      </c>
      <c r="AW245" s="47">
        <f t="shared" si="181"/>
        <v>1.4002540801692989E-2</v>
      </c>
      <c r="AX245" s="47">
        <f t="shared" si="182"/>
        <v>2.7969096831479425E-3</v>
      </c>
      <c r="AY245" s="47">
        <f t="shared" si="183"/>
        <v>0</v>
      </c>
      <c r="AZ245" s="47">
        <f t="shared" si="184"/>
        <v>0.11539996078426</v>
      </c>
      <c r="BA245" s="47">
        <f t="shared" si="185"/>
        <v>8.1652759015198625E-2</v>
      </c>
      <c r="BB245" s="23">
        <f>IF(V245&gt;0,J245*DATA!$C$4,0)</f>
        <v>162155.5</v>
      </c>
      <c r="BC245" s="23">
        <f>IF(X245&gt;0,N245*_xlfn.XLOOKUP(Budapest!O245,DATA!$B$5:$B$6,DATA!$C$5:$C$6,"error",0,1),0)</f>
        <v>10278.576000000001</v>
      </c>
      <c r="BD245" s="23">
        <f>IF(Z245&gt;0,(L245-M245)*DATA!$C$7,"0,00 ")</f>
        <v>7664.9999999999945</v>
      </c>
      <c r="BE245" s="23">
        <f>IF(G245="basement",D245*DATA!$C$8,IF(G245="ground",0,"error"))</f>
        <v>0</v>
      </c>
      <c r="BF245" s="23">
        <f t="shared" si="186"/>
        <v>180099.076</v>
      </c>
      <c r="BG245" s="23">
        <v>1.48</v>
      </c>
      <c r="BH245" s="23">
        <v>1.2750342532785282</v>
      </c>
      <c r="BI245" s="23">
        <f t="shared" si="187"/>
        <v>0.56999999999999995</v>
      </c>
      <c r="BJ245" s="23">
        <v>2.33</v>
      </c>
      <c r="BK245" s="23">
        <f t="shared" si="188"/>
        <v>0.21630769230769231</v>
      </c>
      <c r="BL245" s="23">
        <f t="shared" si="189"/>
        <v>0.23928112965340181</v>
      </c>
      <c r="BM245" s="5">
        <v>1.1000000000000001</v>
      </c>
      <c r="BN245" s="5">
        <f t="shared" si="190"/>
        <v>0.56999999999999995</v>
      </c>
      <c r="BO245" s="50"/>
      <c r="BP245" s="48">
        <f t="shared" si="153"/>
        <v>10810.800000000001</v>
      </c>
      <c r="BQ245" s="51">
        <f t="shared" si="154"/>
        <v>17</v>
      </c>
      <c r="BR245" s="47">
        <f t="shared" si="191"/>
        <v>3459.4560000000006</v>
      </c>
      <c r="BS245" s="46">
        <f t="shared" si="155"/>
        <v>52</v>
      </c>
      <c r="BT245" s="46">
        <f t="shared" si="192"/>
        <v>8648.6400000000012</v>
      </c>
      <c r="BU245" s="46">
        <f t="shared" si="156"/>
        <v>231.53693676749995</v>
      </c>
      <c r="BV245" s="46">
        <f t="shared" si="157"/>
        <v>115.68134166750001</v>
      </c>
      <c r="BW245" s="46">
        <f t="shared" si="158"/>
        <v>215.08395196482667</v>
      </c>
      <c r="BX245" s="46">
        <f t="shared" si="159"/>
        <v>228.2505680175</v>
      </c>
      <c r="BY245" s="46">
        <f t="shared" si="160"/>
        <v>231.53693676749995</v>
      </c>
      <c r="BZ245" s="46">
        <f t="shared" si="193"/>
        <v>266823.16593086696</v>
      </c>
      <c r="CA245" s="46">
        <f t="shared" si="193"/>
        <v>133311.17813762702</v>
      </c>
      <c r="CB245" s="46">
        <f t="shared" si="193"/>
        <v>247862.74624426628</v>
      </c>
      <c r="CC245" s="46">
        <f t="shared" si="193"/>
        <v>263035.95458336704</v>
      </c>
      <c r="CD245" s="46">
        <f t="shared" si="193"/>
        <v>266823.16593086696</v>
      </c>
    </row>
    <row r="246" spans="1:82" s="54" customFormat="1" x14ac:dyDescent="0.35">
      <c r="A246" s="39">
        <v>243</v>
      </c>
      <c r="B246" s="40" t="s">
        <v>82</v>
      </c>
      <c r="C246" s="40" t="s">
        <v>334</v>
      </c>
      <c r="D246" s="41">
        <v>186.8</v>
      </c>
      <c r="E246" s="41">
        <f t="shared" si="161"/>
        <v>2540.4800000000005</v>
      </c>
      <c r="F246" s="41">
        <v>55.2</v>
      </c>
      <c r="G246" s="42" t="s">
        <v>84</v>
      </c>
      <c r="H246" s="43">
        <v>17</v>
      </c>
      <c r="I246" s="44">
        <v>52</v>
      </c>
      <c r="J246" s="41">
        <f t="shared" si="162"/>
        <v>2382.5</v>
      </c>
      <c r="K246" s="42" t="s">
        <v>85</v>
      </c>
      <c r="L246" s="44">
        <v>487.9</v>
      </c>
      <c r="M246" s="44">
        <v>439.1</v>
      </c>
      <c r="N246" s="41">
        <v>186.8</v>
      </c>
      <c r="O246" s="45" t="s">
        <v>98</v>
      </c>
      <c r="P246" s="45" t="s">
        <v>85</v>
      </c>
      <c r="Q246" s="45" t="s">
        <v>94</v>
      </c>
      <c r="R246" s="45" t="s">
        <v>88</v>
      </c>
      <c r="S246" s="46">
        <f t="shared" si="163"/>
        <v>253145.10023404003</v>
      </c>
      <c r="T246" s="46">
        <f t="shared" si="146"/>
        <v>99.644594814381534</v>
      </c>
      <c r="U246" s="47">
        <f t="shared" si="164"/>
        <v>125637.86051888615</v>
      </c>
      <c r="V246" s="47">
        <f t="shared" si="147"/>
        <v>127507.23971515388</v>
      </c>
      <c r="W246" s="47">
        <f t="shared" si="165"/>
        <v>232810.21274038684</v>
      </c>
      <c r="X246" s="47">
        <f t="shared" si="148"/>
        <v>20334.887493653194</v>
      </c>
      <c r="Y246" s="48">
        <f t="shared" si="166"/>
        <v>249528.35045403999</v>
      </c>
      <c r="Z246" s="47">
        <f t="shared" si="149"/>
        <v>3616.7497800000419</v>
      </c>
      <c r="AA246" s="48">
        <f t="shared" si="167"/>
        <v>253145.10023404003</v>
      </c>
      <c r="AB246" s="47">
        <f t="shared" si="150"/>
        <v>0</v>
      </c>
      <c r="AC246" s="47">
        <f t="shared" si="168"/>
        <v>151458.87698880711</v>
      </c>
      <c r="AD246" s="47">
        <f t="shared" si="169"/>
        <v>101686.22324523292</v>
      </c>
      <c r="AE246" s="47">
        <f t="shared" si="170"/>
        <v>40.02638211882514</v>
      </c>
      <c r="AF246" s="49">
        <f t="shared" si="171"/>
        <v>0.5983085465560225</v>
      </c>
      <c r="AG246" s="47">
        <f>IF(ISBLANK($D246),"",S246*_xlfn.XLOOKUP(Q246,DATA!$B$24:$B$25,DATA!$C$24:$C$25,"error",0,1)/1000)</f>
        <v>100.82263052121347</v>
      </c>
      <c r="AH246" s="47">
        <f>IF(ISBLANK($D246),"",V246*_xlfn.XLOOKUP(Q246,DATA!$B$24:$B$25,DATA!$C$24:$C$25,"error",0,1)/1000)</f>
        <v>50.783583433751488</v>
      </c>
      <c r="AI246" s="47">
        <f>IF(ISBLANK($D246),"",X246*_xlfn.XLOOKUP(Q246,DATA!$B$24:$B$25,DATA!$C$24:$C$25,"error",0,1)/1000)</f>
        <v>8.0989789909721956</v>
      </c>
      <c r="AJ246" s="47">
        <f>IF(ISBLANK($D246),"",Z246*_xlfn.XLOOKUP(Q246,DATA!$B$24:$B$25,DATA!$C$24:$C$25,"error",0,1)/1000)</f>
        <v>1.4404791023784169</v>
      </c>
      <c r="AK246" s="47">
        <f>IF(ISBLANK($D246),"",AB246*_xlfn.XLOOKUP(Q246,DATA!$B$24:$B$25,DATA!$C$24:$C$25,"error",0,1)/1000)</f>
        <v>0</v>
      </c>
      <c r="AL246" s="47">
        <f t="shared" si="151"/>
        <v>60.323041527102106</v>
      </c>
      <c r="AM246" s="47">
        <f t="shared" si="152"/>
        <v>40.499588994111363</v>
      </c>
      <c r="AN246" s="47">
        <f t="shared" si="172"/>
        <v>3.4374613220594465</v>
      </c>
      <c r="AO246" s="47">
        <f t="shared" si="173"/>
        <v>1.7314228258740989</v>
      </c>
      <c r="AP246" s="47">
        <f t="shared" si="174"/>
        <v>0.27612775907271464</v>
      </c>
      <c r="AQ246" s="47">
        <f t="shared" si="175"/>
        <v>4.9111902497117284E-2</v>
      </c>
      <c r="AR246" s="47">
        <f t="shared" si="176"/>
        <v>0</v>
      </c>
      <c r="AS246" s="47">
        <f t="shared" si="177"/>
        <v>2.0566624874439308</v>
      </c>
      <c r="AT246" s="47">
        <f t="shared" si="178"/>
        <v>1.3807988346155158</v>
      </c>
      <c r="AU246" s="47">
        <f t="shared" si="179"/>
        <v>0.18695127288141342</v>
      </c>
      <c r="AV246" s="47">
        <f t="shared" si="180"/>
        <v>9.4165918061637099E-2</v>
      </c>
      <c r="AW246" s="47">
        <f t="shared" si="181"/>
        <v>1.5017604912455657E-2</v>
      </c>
      <c r="AX246" s="47">
        <f t="shared" si="182"/>
        <v>2.671021380384032E-3</v>
      </c>
      <c r="AY246" s="47">
        <f t="shared" si="183"/>
        <v>0</v>
      </c>
      <c r="AZ246" s="47">
        <f t="shared" si="184"/>
        <v>0.11185454435447678</v>
      </c>
      <c r="BA246" s="47">
        <f t="shared" si="185"/>
        <v>7.5096728526936635E-2</v>
      </c>
      <c r="BB246" s="23">
        <f>IF(V246&gt;0,J246*DATA!$C$4,0)</f>
        <v>154862.5</v>
      </c>
      <c r="BC246" s="23">
        <f>IF(X246&gt;0,N246*_xlfn.XLOOKUP(Budapest!O246,DATA!$B$5:$B$6,DATA!$C$5:$C$6,"error",0,1),0)</f>
        <v>15878.000000000002</v>
      </c>
      <c r="BD246" s="23">
        <f>IF(Z246&gt;0,(L246-M246)*DATA!$C$7,"0,00 ")</f>
        <v>7319.9999999999927</v>
      </c>
      <c r="BE246" s="23">
        <f>IF(G246="basement",D246*DATA!$C$8,IF(G246="ground",0,"error"))</f>
        <v>0</v>
      </c>
      <c r="BF246" s="23">
        <f t="shared" si="186"/>
        <v>178060.5</v>
      </c>
      <c r="BG246" s="23">
        <v>1.48</v>
      </c>
      <c r="BH246" s="23">
        <v>1.2750358680057388</v>
      </c>
      <c r="BI246" s="23">
        <f t="shared" si="187"/>
        <v>0.56999999999999995</v>
      </c>
      <c r="BJ246" s="23">
        <v>2.78</v>
      </c>
      <c r="BK246" s="23">
        <f t="shared" si="188"/>
        <v>0.21630769230769231</v>
      </c>
      <c r="BL246" s="23">
        <f t="shared" si="189"/>
        <v>0.20957871396895789</v>
      </c>
      <c r="BM246" s="5">
        <v>1.1000000000000001</v>
      </c>
      <c r="BN246" s="5">
        <f t="shared" si="190"/>
        <v>0.56999999999999995</v>
      </c>
      <c r="BO246" s="50"/>
      <c r="BP246" s="48">
        <f t="shared" si="153"/>
        <v>9713.6</v>
      </c>
      <c r="BQ246" s="51">
        <f t="shared" si="154"/>
        <v>17</v>
      </c>
      <c r="BR246" s="47">
        <f t="shared" si="191"/>
        <v>3108.3520000000003</v>
      </c>
      <c r="BS246" s="46">
        <f t="shared" si="155"/>
        <v>52</v>
      </c>
      <c r="BT246" s="46">
        <f t="shared" si="192"/>
        <v>7770.880000000001</v>
      </c>
      <c r="BU246" s="46">
        <f t="shared" si="156"/>
        <v>219.66773710000001</v>
      </c>
      <c r="BV246" s="46">
        <f t="shared" si="157"/>
        <v>109.02278767692307</v>
      </c>
      <c r="BW246" s="46">
        <f t="shared" si="158"/>
        <v>202.02205201352552</v>
      </c>
      <c r="BX246" s="46">
        <f t="shared" si="159"/>
        <v>216.52928709999998</v>
      </c>
      <c r="BY246" s="46">
        <f t="shared" si="160"/>
        <v>219.66773710000001</v>
      </c>
      <c r="BZ246" s="46">
        <f t="shared" si="193"/>
        <v>253145.10023404003</v>
      </c>
      <c r="CA246" s="46">
        <f t="shared" si="193"/>
        <v>125637.86051888615</v>
      </c>
      <c r="CB246" s="46">
        <f t="shared" si="193"/>
        <v>232810.21274038684</v>
      </c>
      <c r="CC246" s="46">
        <f t="shared" si="193"/>
        <v>249528.35045403999</v>
      </c>
      <c r="CD246" s="46">
        <f t="shared" si="193"/>
        <v>253145.10023404003</v>
      </c>
    </row>
    <row r="247" spans="1:82" s="54" customFormat="1" x14ac:dyDescent="0.35">
      <c r="A247" s="39">
        <v>244</v>
      </c>
      <c r="B247" s="40" t="s">
        <v>82</v>
      </c>
      <c r="C247" s="40" t="s">
        <v>335</v>
      </c>
      <c r="D247" s="41">
        <v>959</v>
      </c>
      <c r="E247" s="41">
        <f t="shared" si="161"/>
        <v>3068.8</v>
      </c>
      <c r="F247" s="41">
        <v>179</v>
      </c>
      <c r="G247" s="42" t="s">
        <v>90</v>
      </c>
      <c r="H247" s="43">
        <v>4</v>
      </c>
      <c r="I247" s="44">
        <v>14.5</v>
      </c>
      <c r="J247" s="41">
        <f t="shared" si="162"/>
        <v>2139.2600000000002</v>
      </c>
      <c r="K247" s="42" t="s">
        <v>85</v>
      </c>
      <c r="L247" s="44">
        <v>456.24</v>
      </c>
      <c r="M247" s="44">
        <v>22.5</v>
      </c>
      <c r="N247" s="41">
        <v>987.77</v>
      </c>
      <c r="O247" s="45" t="s">
        <v>86</v>
      </c>
      <c r="P247" s="45" t="s">
        <v>85</v>
      </c>
      <c r="Q247" s="45" t="s">
        <v>87</v>
      </c>
      <c r="R247" s="45" t="s">
        <v>88</v>
      </c>
      <c r="S247" s="46">
        <f t="shared" si="163"/>
        <v>378002.91911053006</v>
      </c>
      <c r="T247" s="46">
        <f t="shared" si="146"/>
        <v>123.17613370390056</v>
      </c>
      <c r="U247" s="47">
        <f t="shared" si="164"/>
        <v>263513.45945343038</v>
      </c>
      <c r="V247" s="47">
        <f t="shared" si="147"/>
        <v>114489.45965709968</v>
      </c>
      <c r="W247" s="47">
        <f t="shared" si="165"/>
        <v>290542.39732385334</v>
      </c>
      <c r="X247" s="47">
        <f t="shared" si="148"/>
        <v>87460.52178667672</v>
      </c>
      <c r="Y247" s="48">
        <f t="shared" si="166"/>
        <v>345856.83202903013</v>
      </c>
      <c r="Z247" s="47">
        <f t="shared" si="149"/>
        <v>32146.087081499922</v>
      </c>
      <c r="AA247" s="48">
        <f t="shared" si="167"/>
        <v>369150.29441900831</v>
      </c>
      <c r="AB247" s="47">
        <f t="shared" si="150"/>
        <v>8852.6246915217489</v>
      </c>
      <c r="AC247" s="47">
        <f t="shared" si="168"/>
        <v>242948.69321679807</v>
      </c>
      <c r="AD247" s="47">
        <f t="shared" si="169"/>
        <v>135054.22589373199</v>
      </c>
      <c r="AE247" s="47">
        <f t="shared" si="170"/>
        <v>44.00880666505865</v>
      </c>
      <c r="AF247" s="49">
        <f t="shared" si="171"/>
        <v>0.64271644723928334</v>
      </c>
      <c r="AG247" s="47">
        <f>IF(ISBLANK($D247),"",S247*_xlfn.XLOOKUP(Q247,DATA!$B$24:$B$25,DATA!$C$24:$C$25,"error",0,1)/1000)</f>
        <v>75.959686595261005</v>
      </c>
      <c r="AH247" s="47">
        <f>IF(ISBLANK($D247),"",V247*_xlfn.XLOOKUP(Q247,DATA!$B$24:$B$25,DATA!$C$24:$C$25,"error",0,1)/1000)</f>
        <v>23.00665691809418</v>
      </c>
      <c r="AI247" s="47">
        <f>IF(ISBLANK($D247),"",X247*_xlfn.XLOOKUP(Q247,DATA!$B$24:$B$25,DATA!$C$24:$C$25,"error",0,1)/1000)</f>
        <v>17.575191853032688</v>
      </c>
      <c r="AJ247" s="47">
        <f>IF(ISBLANK($D247),"",Z247*_xlfn.XLOOKUP(Q247,DATA!$B$24:$B$25,DATA!$C$24:$C$25,"error",0,1)/1000)</f>
        <v>6.4597561990274093</v>
      </c>
      <c r="AK247" s="47">
        <f>IF(ISBLANK($D247),"",AB247*_xlfn.XLOOKUP(Q247,DATA!$B$24:$B$25,DATA!$C$24:$C$25,"error",0,1)/1000)</f>
        <v>1.7789349317612952</v>
      </c>
      <c r="AL247" s="47">
        <f t="shared" si="151"/>
        <v>48.820539901915581</v>
      </c>
      <c r="AM247" s="47">
        <f t="shared" si="152"/>
        <v>27.139146693345424</v>
      </c>
      <c r="AN247" s="47">
        <f t="shared" si="172"/>
        <v>5.1329076204386599</v>
      </c>
      <c r="AO247" s="47">
        <f t="shared" si="173"/>
        <v>1.5546541844614579</v>
      </c>
      <c r="AP247" s="47">
        <f t="shared" si="174"/>
        <v>1.1876278093902914</v>
      </c>
      <c r="AQ247" s="47">
        <f t="shared" si="175"/>
        <v>0.4365122251864621</v>
      </c>
      <c r="AR247" s="47">
        <f t="shared" si="176"/>
        <v>0.12020993077756793</v>
      </c>
      <c r="AS247" s="47">
        <f t="shared" si="177"/>
        <v>3.2990041498157798</v>
      </c>
      <c r="AT247" s="47">
        <f t="shared" si="178"/>
        <v>1.8339034706228801</v>
      </c>
      <c r="AU247" s="47">
        <f t="shared" si="179"/>
        <v>0.27916055580482818</v>
      </c>
      <c r="AV247" s="47">
        <f t="shared" si="180"/>
        <v>8.4552101520477541E-2</v>
      </c>
      <c r="AW247" s="47">
        <f t="shared" si="181"/>
        <v>6.4590844775486309E-2</v>
      </c>
      <c r="AX247" s="47">
        <f t="shared" si="182"/>
        <v>2.3740344539503151E-2</v>
      </c>
      <c r="AY247" s="47">
        <f t="shared" si="183"/>
        <v>6.5377898007558362E-3</v>
      </c>
      <c r="AZ247" s="47">
        <f t="shared" si="184"/>
        <v>0.17942108063622283</v>
      </c>
      <c r="BA247" s="47">
        <f t="shared" si="185"/>
        <v>9.9739475168605346E-2</v>
      </c>
      <c r="BB247" s="23">
        <f>IF(V247&gt;0,J247*DATA!$C$4,0)</f>
        <v>139051.90000000002</v>
      </c>
      <c r="BC247" s="23">
        <f>IF(X247&gt;0,N247*_xlfn.XLOOKUP(Budapest!O247,DATA!$B$5:$B$6,DATA!$C$5:$C$6,"error",0,1),0)</f>
        <v>47412.959999999999</v>
      </c>
      <c r="BD247" s="23">
        <f>IF(Z247&gt;0,(L247-M247)*DATA!$C$7,"0,00 ")</f>
        <v>65061</v>
      </c>
      <c r="BE247" s="23">
        <f>IF(G247="basement",D247*DATA!$C$8,IF(G247="ground",0,"error"))</f>
        <v>38360</v>
      </c>
      <c r="BF247" s="23">
        <f t="shared" si="186"/>
        <v>289885.86</v>
      </c>
      <c r="BG247" s="23">
        <v>1.48</v>
      </c>
      <c r="BH247" s="23">
        <v>2.7636967385586537</v>
      </c>
      <c r="BI247" s="23">
        <f t="shared" si="187"/>
        <v>0.85</v>
      </c>
      <c r="BJ247" s="23">
        <v>2.33</v>
      </c>
      <c r="BK247" s="23">
        <f t="shared" si="188"/>
        <v>0.21630769230769231</v>
      </c>
      <c r="BL247" s="23">
        <f t="shared" si="189"/>
        <v>0.23928112965340181</v>
      </c>
      <c r="BM247" s="5">
        <v>1.1000000000000001</v>
      </c>
      <c r="BN247" s="5">
        <f t="shared" si="190"/>
        <v>0.40124223602484466</v>
      </c>
      <c r="BO247" s="50"/>
      <c r="BP247" s="48">
        <f t="shared" si="153"/>
        <v>13905.5</v>
      </c>
      <c r="BQ247" s="51">
        <f t="shared" si="154"/>
        <v>4</v>
      </c>
      <c r="BR247" s="47">
        <f t="shared" si="191"/>
        <v>4449.76</v>
      </c>
      <c r="BS247" s="46">
        <f t="shared" si="155"/>
        <v>14.5</v>
      </c>
      <c r="BT247" s="46">
        <f t="shared" si="192"/>
        <v>11124.400000000001</v>
      </c>
      <c r="BU247" s="46">
        <f t="shared" si="156"/>
        <v>328.01364032500004</v>
      </c>
      <c r="BV247" s="46">
        <f t="shared" si="157"/>
        <v>228.66492489884618</v>
      </c>
      <c r="BW247" s="46">
        <f t="shared" si="158"/>
        <v>252.11940066283697</v>
      </c>
      <c r="BX247" s="46">
        <f t="shared" si="159"/>
        <v>300.11873657500007</v>
      </c>
      <c r="BY247" s="46">
        <f t="shared" si="160"/>
        <v>320.33173760760872</v>
      </c>
      <c r="BZ247" s="46">
        <f t="shared" si="193"/>
        <v>378002.91911053006</v>
      </c>
      <c r="CA247" s="46">
        <f t="shared" si="193"/>
        <v>263513.45945343038</v>
      </c>
      <c r="CB247" s="46">
        <f t="shared" si="193"/>
        <v>290542.39732385334</v>
      </c>
      <c r="CC247" s="46">
        <f t="shared" si="193"/>
        <v>345856.83202903013</v>
      </c>
      <c r="CD247" s="46">
        <f t="shared" si="193"/>
        <v>369150.29441900831</v>
      </c>
    </row>
    <row r="248" spans="1:82" s="54" customFormat="1" x14ac:dyDescent="0.35">
      <c r="A248" s="39">
        <v>245</v>
      </c>
      <c r="B248" s="40" t="s">
        <v>82</v>
      </c>
      <c r="C248" s="40" t="s">
        <v>336</v>
      </c>
      <c r="D248" s="41">
        <v>830.8</v>
      </c>
      <c r="E248" s="41">
        <f t="shared" si="161"/>
        <v>2658.56</v>
      </c>
      <c r="F248" s="41">
        <v>169.39999999999998</v>
      </c>
      <c r="G248" s="42" t="s">
        <v>90</v>
      </c>
      <c r="H248" s="43">
        <v>4</v>
      </c>
      <c r="I248" s="44">
        <v>14.5</v>
      </c>
      <c r="J248" s="41">
        <f t="shared" si="162"/>
        <v>1993.9799999999998</v>
      </c>
      <c r="K248" s="42" t="s">
        <v>85</v>
      </c>
      <c r="L248" s="44">
        <v>462.32</v>
      </c>
      <c r="M248" s="44">
        <v>236.39999999999998</v>
      </c>
      <c r="N248" s="41">
        <v>855.72399999999993</v>
      </c>
      <c r="O248" s="45" t="s">
        <v>86</v>
      </c>
      <c r="P248" s="45" t="s">
        <v>85</v>
      </c>
      <c r="Q248" s="45" t="s">
        <v>87</v>
      </c>
      <c r="R248" s="45" t="s">
        <v>88</v>
      </c>
      <c r="S248" s="46">
        <f t="shared" si="163"/>
        <v>328309.51084912405</v>
      </c>
      <c r="T248" s="46">
        <f t="shared" si="146"/>
        <v>123.49148066965728</v>
      </c>
      <c r="U248" s="47">
        <f t="shared" si="164"/>
        <v>221595.18310632338</v>
      </c>
      <c r="V248" s="47">
        <f t="shared" si="147"/>
        <v>106714.32774280067</v>
      </c>
      <c r="W248" s="47">
        <f t="shared" si="165"/>
        <v>252540.79187063497</v>
      </c>
      <c r="X248" s="47">
        <f t="shared" si="148"/>
        <v>75768.71897848908</v>
      </c>
      <c r="Y248" s="48">
        <f t="shared" si="166"/>
        <v>311565.73809712409</v>
      </c>
      <c r="Z248" s="47">
        <f t="shared" si="149"/>
        <v>16743.772751999961</v>
      </c>
      <c r="AA248" s="48">
        <f t="shared" si="167"/>
        <v>320640.31314973271</v>
      </c>
      <c r="AB248" s="47">
        <f t="shared" si="150"/>
        <v>7669.1976993913413</v>
      </c>
      <c r="AC248" s="47">
        <f t="shared" si="168"/>
        <v>206896.01717268105</v>
      </c>
      <c r="AD248" s="47">
        <f t="shared" si="169"/>
        <v>121413.493676443</v>
      </c>
      <c r="AE248" s="47">
        <f t="shared" si="170"/>
        <v>45.668893565104042</v>
      </c>
      <c r="AF248" s="49">
        <f t="shared" si="171"/>
        <v>0.63018587745927634</v>
      </c>
      <c r="AG248" s="47">
        <f>IF(ISBLANK($D248),"",S248*_xlfn.XLOOKUP(Q248,DATA!$B$24:$B$25,DATA!$C$24:$C$25,"error",0,1)/1000)</f>
        <v>65.973796205131464</v>
      </c>
      <c r="AH248" s="47">
        <f>IF(ISBLANK($D248),"",V248*_xlfn.XLOOKUP(Q248,DATA!$B$24:$B$25,DATA!$C$24:$C$25,"error",0,1)/1000)</f>
        <v>21.444244159915794</v>
      </c>
      <c r="AI248" s="47">
        <f>IF(ISBLANK($D248),"",X248*_xlfn.XLOOKUP(Q248,DATA!$B$24:$B$25,DATA!$C$24:$C$25,"error",0,1)/1000)</f>
        <v>15.22572407872738</v>
      </c>
      <c r="AJ248" s="47">
        <f>IF(ISBLANK($D248),"",Z248*_xlfn.XLOOKUP(Q248,DATA!$B$24:$B$25,DATA!$C$24:$C$25,"error",0,1)/1000)</f>
        <v>3.364661134514392</v>
      </c>
      <c r="AK248" s="47">
        <f>IF(ISBLANK($D248),"",AB248*_xlfn.XLOOKUP(Q248,DATA!$B$24:$B$25,DATA!$C$24:$C$25,"error",0,1)/1000)</f>
        <v>1.5411252776926898</v>
      </c>
      <c r="AL248" s="47">
        <f t="shared" si="151"/>
        <v>41.575754650850257</v>
      </c>
      <c r="AM248" s="47">
        <f t="shared" si="152"/>
        <v>24.398041554281207</v>
      </c>
      <c r="AN248" s="47">
        <f t="shared" si="172"/>
        <v>4.4581200432666543</v>
      </c>
      <c r="AO248" s="47">
        <f t="shared" si="173"/>
        <v>1.4490755451569515</v>
      </c>
      <c r="AP248" s="47">
        <f t="shared" si="174"/>
        <v>1.0288646340369703</v>
      </c>
      <c r="AQ248" s="47">
        <f t="shared" si="175"/>
        <v>0.22736395516697913</v>
      </c>
      <c r="AR248" s="47">
        <f t="shared" si="176"/>
        <v>0.10414015692388301</v>
      </c>
      <c r="AS248" s="47">
        <f t="shared" si="177"/>
        <v>2.8094442912847835</v>
      </c>
      <c r="AT248" s="47">
        <f t="shared" si="178"/>
        <v>1.6486757519818709</v>
      </c>
      <c r="AU248" s="47">
        <f t="shared" si="179"/>
        <v>0.24246126389794748</v>
      </c>
      <c r="AV248" s="47">
        <f t="shared" si="180"/>
        <v>7.8810055528454659E-2</v>
      </c>
      <c r="AW248" s="47">
        <f t="shared" si="181"/>
        <v>5.5956281375885333E-2</v>
      </c>
      <c r="AX248" s="47">
        <f t="shared" si="182"/>
        <v>1.2365515374105575E-2</v>
      </c>
      <c r="AY248" s="47">
        <f t="shared" si="183"/>
        <v>5.6638120609676414E-3</v>
      </c>
      <c r="AZ248" s="47">
        <f t="shared" si="184"/>
        <v>0.15279566433941322</v>
      </c>
      <c r="BA248" s="47">
        <f t="shared" si="185"/>
        <v>8.9665599558534259E-2</v>
      </c>
      <c r="BB248" s="23">
        <f>IF(V248&gt;0,J248*DATA!$C$4,0)</f>
        <v>129608.69999999998</v>
      </c>
      <c r="BC248" s="23">
        <f>IF(X248&gt;0,N248*_xlfn.XLOOKUP(Budapest!O248,DATA!$B$5:$B$6,DATA!$C$5:$C$6,"error",0,1),0)</f>
        <v>41074.751999999993</v>
      </c>
      <c r="BD248" s="23">
        <f>IF(Z248&gt;0,(L248-M248)*DATA!$C$7,"0,00 ")</f>
        <v>33888</v>
      </c>
      <c r="BE248" s="23">
        <f>IF(G248="basement",D248*DATA!$C$8,IF(G248="ground",0,"error"))</f>
        <v>33232</v>
      </c>
      <c r="BF248" s="23">
        <f t="shared" si="186"/>
        <v>237803.45199999999</v>
      </c>
      <c r="BG248" s="23">
        <v>1.48</v>
      </c>
      <c r="BH248" s="23">
        <v>1.9551652535040664</v>
      </c>
      <c r="BI248" s="23">
        <f t="shared" si="187"/>
        <v>0.85</v>
      </c>
      <c r="BJ248" s="23">
        <v>2.33</v>
      </c>
      <c r="BK248" s="23">
        <f t="shared" si="188"/>
        <v>0.21630769230769231</v>
      </c>
      <c r="BL248" s="23">
        <f t="shared" si="189"/>
        <v>0.23928112965340181</v>
      </c>
      <c r="BM248" s="5">
        <v>1.1000000000000001</v>
      </c>
      <c r="BN248" s="5">
        <f t="shared" si="190"/>
        <v>0.40124223602484466</v>
      </c>
      <c r="BO248" s="50"/>
      <c r="BP248" s="48">
        <f t="shared" si="153"/>
        <v>12046.599999999999</v>
      </c>
      <c r="BQ248" s="51">
        <f t="shared" si="154"/>
        <v>4</v>
      </c>
      <c r="BR248" s="47">
        <f t="shared" si="191"/>
        <v>3854.9119999999998</v>
      </c>
      <c r="BS248" s="46">
        <f t="shared" si="155"/>
        <v>14.5</v>
      </c>
      <c r="BT248" s="46">
        <f t="shared" si="192"/>
        <v>9637.2799999999988</v>
      </c>
      <c r="BU248" s="46">
        <f t="shared" si="156"/>
        <v>284.89197401000001</v>
      </c>
      <c r="BV248" s="46">
        <f t="shared" si="157"/>
        <v>192.29016236230768</v>
      </c>
      <c r="BW248" s="46">
        <f t="shared" si="158"/>
        <v>219.14334594813863</v>
      </c>
      <c r="BX248" s="46">
        <f t="shared" si="159"/>
        <v>270.36249401000003</v>
      </c>
      <c r="BY248" s="46">
        <f t="shared" si="160"/>
        <v>278.23699509695649</v>
      </c>
      <c r="BZ248" s="46">
        <f t="shared" si="193"/>
        <v>328309.51084912405</v>
      </c>
      <c r="CA248" s="46">
        <f t="shared" si="193"/>
        <v>221595.18310632338</v>
      </c>
      <c r="CB248" s="46">
        <f t="shared" si="193"/>
        <v>252540.79187063497</v>
      </c>
      <c r="CC248" s="46">
        <f t="shared" si="193"/>
        <v>311565.73809712409</v>
      </c>
      <c r="CD248" s="46">
        <f t="shared" si="193"/>
        <v>320640.31314973271</v>
      </c>
    </row>
    <row r="249" spans="1:82" s="54" customFormat="1" x14ac:dyDescent="0.35">
      <c r="A249" s="39">
        <v>246</v>
      </c>
      <c r="B249" s="40" t="s">
        <v>82</v>
      </c>
      <c r="C249" s="40" t="s">
        <v>337</v>
      </c>
      <c r="D249" s="41">
        <v>255.4</v>
      </c>
      <c r="E249" s="41">
        <f t="shared" si="161"/>
        <v>817.28000000000009</v>
      </c>
      <c r="F249" s="41">
        <v>67.599999999999994</v>
      </c>
      <c r="G249" s="42" t="s">
        <v>90</v>
      </c>
      <c r="H249" s="43">
        <v>4</v>
      </c>
      <c r="I249" s="44">
        <v>14.5</v>
      </c>
      <c r="J249" s="41">
        <f t="shared" si="162"/>
        <v>842.89999999999986</v>
      </c>
      <c r="K249" s="42" t="s">
        <v>85</v>
      </c>
      <c r="L249" s="44">
        <v>137.30000000000001</v>
      </c>
      <c r="M249" s="44">
        <v>89.4</v>
      </c>
      <c r="N249" s="41">
        <v>263.06200000000001</v>
      </c>
      <c r="O249" s="45" t="s">
        <v>86</v>
      </c>
      <c r="P249" s="45" t="s">
        <v>85</v>
      </c>
      <c r="Q249" s="45" t="s">
        <v>87</v>
      </c>
      <c r="R249" s="45" t="s">
        <v>88</v>
      </c>
      <c r="S249" s="46">
        <f t="shared" si="163"/>
        <v>113516.422337822</v>
      </c>
      <c r="T249" s="46">
        <f t="shared" si="146"/>
        <v>138.89538755117218</v>
      </c>
      <c r="U249" s="47">
        <f t="shared" si="164"/>
        <v>68405.886196834326</v>
      </c>
      <c r="V249" s="47">
        <f t="shared" si="147"/>
        <v>45110.536140987679</v>
      </c>
      <c r="W249" s="47">
        <f t="shared" si="165"/>
        <v>90224.016431338983</v>
      </c>
      <c r="X249" s="47">
        <f t="shared" si="148"/>
        <v>23292.405906483022</v>
      </c>
      <c r="Y249" s="48">
        <f t="shared" si="166"/>
        <v>109966.37491032202</v>
      </c>
      <c r="Z249" s="47">
        <f t="shared" si="149"/>
        <v>3550.047427499987</v>
      </c>
      <c r="AA249" s="48">
        <f t="shared" si="167"/>
        <v>111158.79945334373</v>
      </c>
      <c r="AB249" s="47">
        <f t="shared" si="150"/>
        <v>2357.6228844782745</v>
      </c>
      <c r="AC249" s="47">
        <f t="shared" si="168"/>
        <v>74310.612359448962</v>
      </c>
      <c r="AD249" s="47">
        <f t="shared" si="169"/>
        <v>39205.809978373043</v>
      </c>
      <c r="AE249" s="47">
        <f t="shared" si="170"/>
        <v>47.971086993898098</v>
      </c>
      <c r="AF249" s="49">
        <f t="shared" si="171"/>
        <v>0.65462433389860064</v>
      </c>
      <c r="AG249" s="47">
        <f>IF(ISBLANK($D249),"",S249*_xlfn.XLOOKUP(Q249,DATA!$B$24:$B$25,DATA!$C$24:$C$25,"error",0,1)/1000)</f>
        <v>22.81112506878533</v>
      </c>
      <c r="AH249" s="47">
        <f>IF(ISBLANK($D249),"",V249*_xlfn.XLOOKUP(Q249,DATA!$B$24:$B$25,DATA!$C$24:$C$25,"error",0,1)/1000)</f>
        <v>9.0649622375314731</v>
      </c>
      <c r="AI249" s="47">
        <f>IF(ISBLANK($D249),"",X249*_xlfn.XLOOKUP(Q249,DATA!$B$24:$B$25,DATA!$C$24:$C$25,"error",0,1)/1000)</f>
        <v>4.6806089669077631</v>
      </c>
      <c r="AJ249" s="47">
        <f>IF(ISBLANK($D249),"",Z249*_xlfn.XLOOKUP(Q249,DATA!$B$24:$B$25,DATA!$C$24:$C$25,"error",0,1)/1000)</f>
        <v>0.71338203055612237</v>
      </c>
      <c r="AK249" s="47">
        <f>IF(ISBLANK($D249),"",AB249*_xlfn.XLOOKUP(Q249,DATA!$B$24:$B$25,DATA!$C$24:$C$25,"error",0,1)/1000)</f>
        <v>0.47376431863590929</v>
      </c>
      <c r="AL249" s="47">
        <f t="shared" si="151"/>
        <v>14.932717553631269</v>
      </c>
      <c r="AM249" s="47">
        <f t="shared" si="152"/>
        <v>7.8784075151540609</v>
      </c>
      <c r="AN249" s="47">
        <f t="shared" si="172"/>
        <v>1.5414412953048235</v>
      </c>
      <c r="AO249" s="47">
        <f t="shared" si="173"/>
        <v>0.61255668412561481</v>
      </c>
      <c r="AP249" s="47">
        <f t="shared" si="174"/>
        <v>0.31628794840279484</v>
      </c>
      <c r="AQ249" s="47">
        <f t="shared" si="175"/>
        <v>4.8206150196964795E-2</v>
      </c>
      <c r="AR249" s="47">
        <f t="shared" si="176"/>
        <v>3.2014198457342019E-2</v>
      </c>
      <c r="AS249" s="47">
        <f t="shared" si="177"/>
        <v>1.0090649811827164</v>
      </c>
      <c r="AT249" s="47">
        <f t="shared" si="178"/>
        <v>0.53237631412210717</v>
      </c>
      <c r="AU249" s="47">
        <f t="shared" si="179"/>
        <v>8.383349955965784E-2</v>
      </c>
      <c r="AV249" s="47">
        <f t="shared" si="180"/>
        <v>3.3314775376349998E-2</v>
      </c>
      <c r="AW249" s="47">
        <f t="shared" si="181"/>
        <v>1.7201774510593525E-2</v>
      </c>
      <c r="AX249" s="47">
        <f t="shared" si="182"/>
        <v>2.6217607401719913E-3</v>
      </c>
      <c r="AY249" s="47">
        <f t="shared" si="183"/>
        <v>1.7411381805141274E-3</v>
      </c>
      <c r="AZ249" s="47">
        <f t="shared" si="184"/>
        <v>5.4879448807629641E-2</v>
      </c>
      <c r="BA249" s="47">
        <f t="shared" si="185"/>
        <v>2.8954050752028199E-2</v>
      </c>
      <c r="BB249" s="23">
        <f>IF(V249&gt;0,J249*DATA!$C$4,0)</f>
        <v>54788.499999999993</v>
      </c>
      <c r="BC249" s="23">
        <f>IF(X249&gt;0,N249*_xlfn.XLOOKUP(Budapest!O249,DATA!$B$5:$B$6,DATA!$C$5:$C$6,"error",0,1),0)</f>
        <v>12626.976000000001</v>
      </c>
      <c r="BD249" s="23">
        <f>IF(Z249&gt;0,(L249-M249)*DATA!$C$7,"0,00 ")</f>
        <v>7185.0000000000009</v>
      </c>
      <c r="BE249" s="23">
        <f>IF(G249="basement",D249*DATA!$C$8,IF(G249="ground",0,"error"))</f>
        <v>10216</v>
      </c>
      <c r="BF249" s="23">
        <f t="shared" si="186"/>
        <v>84816.475999999995</v>
      </c>
      <c r="BG249" s="23">
        <v>1.48</v>
      </c>
      <c r="BH249" s="23">
        <v>1.7105243991260015</v>
      </c>
      <c r="BI249" s="23">
        <f t="shared" si="187"/>
        <v>0.85</v>
      </c>
      <c r="BJ249" s="23">
        <v>2.33</v>
      </c>
      <c r="BK249" s="23">
        <f t="shared" si="188"/>
        <v>0.21630769230769231</v>
      </c>
      <c r="BL249" s="23">
        <f t="shared" si="189"/>
        <v>0.23928112965340181</v>
      </c>
      <c r="BM249" s="5">
        <v>1.1000000000000001</v>
      </c>
      <c r="BN249" s="5">
        <f t="shared" si="190"/>
        <v>0.40124223602484466</v>
      </c>
      <c r="BO249" s="50"/>
      <c r="BP249" s="48">
        <f t="shared" si="153"/>
        <v>3703.3</v>
      </c>
      <c r="BQ249" s="51">
        <f t="shared" si="154"/>
        <v>4</v>
      </c>
      <c r="BR249" s="47">
        <f t="shared" si="191"/>
        <v>1185.056</v>
      </c>
      <c r="BS249" s="46">
        <f t="shared" si="155"/>
        <v>14.5</v>
      </c>
      <c r="BT249" s="46">
        <f t="shared" si="192"/>
        <v>2962.6400000000003</v>
      </c>
      <c r="BU249" s="46">
        <f t="shared" si="156"/>
        <v>98.504358154999991</v>
      </c>
      <c r="BV249" s="46">
        <f t="shared" si="157"/>
        <v>59.35949860884616</v>
      </c>
      <c r="BW249" s="46">
        <f t="shared" si="158"/>
        <v>78.292273890436462</v>
      </c>
      <c r="BX249" s="46">
        <f t="shared" si="159"/>
        <v>95.423789405000008</v>
      </c>
      <c r="BY249" s="46">
        <f t="shared" si="160"/>
        <v>96.45852087239129</v>
      </c>
      <c r="BZ249" s="46">
        <f t="shared" si="193"/>
        <v>113516.422337822</v>
      </c>
      <c r="CA249" s="46">
        <f t="shared" si="193"/>
        <v>68405.886196834326</v>
      </c>
      <c r="CB249" s="46">
        <f t="shared" si="193"/>
        <v>90224.016431338983</v>
      </c>
      <c r="CC249" s="46">
        <f t="shared" si="193"/>
        <v>109966.37491032202</v>
      </c>
      <c r="CD249" s="46">
        <f t="shared" si="193"/>
        <v>111158.79945334373</v>
      </c>
    </row>
    <row r="250" spans="1:82" s="54" customFormat="1" x14ac:dyDescent="0.35">
      <c r="A250" s="39">
        <v>247</v>
      </c>
      <c r="B250" s="40" t="s">
        <v>82</v>
      </c>
      <c r="C250" s="40" t="s">
        <v>338</v>
      </c>
      <c r="D250" s="41">
        <v>173.9</v>
      </c>
      <c r="E250" s="41">
        <f t="shared" si="161"/>
        <v>1252.08</v>
      </c>
      <c r="F250" s="41">
        <v>72.8</v>
      </c>
      <c r="G250" s="42" t="s">
        <v>84</v>
      </c>
      <c r="H250" s="43">
        <v>9</v>
      </c>
      <c r="I250" s="44">
        <v>29.2</v>
      </c>
      <c r="J250" s="41">
        <f t="shared" si="162"/>
        <v>1828.1599999999999</v>
      </c>
      <c r="K250" s="42" t="s">
        <v>97</v>
      </c>
      <c r="L250" s="44">
        <v>297.60000000000002</v>
      </c>
      <c r="M250" s="44">
        <v>267.60000000000002</v>
      </c>
      <c r="N250" s="41">
        <v>173.9</v>
      </c>
      <c r="O250" s="45" t="s">
        <v>98</v>
      </c>
      <c r="P250" s="45" t="s">
        <v>97</v>
      </c>
      <c r="Q250" s="45" t="s">
        <v>87</v>
      </c>
      <c r="R250" s="45" t="s">
        <v>88</v>
      </c>
      <c r="S250" s="46">
        <f t="shared" si="163"/>
        <v>66883.224676240017</v>
      </c>
      <c r="T250" s="46">
        <f t="shared" si="146"/>
        <v>53.417692700338655</v>
      </c>
      <c r="U250" s="47">
        <f t="shared" si="164"/>
        <v>66883.224676240017</v>
      </c>
      <c r="V250" s="47">
        <f t="shared" si="147"/>
        <v>0</v>
      </c>
      <c r="W250" s="47">
        <f t="shared" si="165"/>
        <v>66139.437436256034</v>
      </c>
      <c r="X250" s="47">
        <f t="shared" si="148"/>
        <v>743.78723998398345</v>
      </c>
      <c r="Y250" s="48">
        <f t="shared" si="166"/>
        <v>64659.812926240011</v>
      </c>
      <c r="Z250" s="47">
        <f t="shared" si="149"/>
        <v>2223.4117500000066</v>
      </c>
      <c r="AA250" s="48">
        <f t="shared" si="167"/>
        <v>66883.224676240017</v>
      </c>
      <c r="AB250" s="47">
        <f t="shared" si="150"/>
        <v>0</v>
      </c>
      <c r="AC250" s="47">
        <f t="shared" si="168"/>
        <v>2967.19898998399</v>
      </c>
      <c r="AD250" s="47">
        <f t="shared" si="169"/>
        <v>63916.025686256027</v>
      </c>
      <c r="AE250" s="47">
        <f t="shared" si="170"/>
        <v>51.047876881873385</v>
      </c>
      <c r="AF250" s="49">
        <f t="shared" si="171"/>
        <v>4.4363874564171124E-2</v>
      </c>
      <c r="AG250" s="47">
        <f>IF(ISBLANK($D250),"",S250*_xlfn.XLOOKUP(Q250,DATA!$B$24:$B$25,DATA!$C$24:$C$25,"error",0,1)/1000)</f>
        <v>13.440183998690431</v>
      </c>
      <c r="AH250" s="47">
        <f>IF(ISBLANK($D250),"",V250*_xlfn.XLOOKUP(Q250,DATA!$B$24:$B$25,DATA!$C$24:$C$25,"error",0,1)/1000)</f>
        <v>0</v>
      </c>
      <c r="AI250" s="47">
        <f>IF(ISBLANK($D250),"",X250*_xlfn.XLOOKUP(Q250,DATA!$B$24:$B$25,DATA!$C$24:$C$25,"error",0,1)/1000)</f>
        <v>0.14946404587478149</v>
      </c>
      <c r="AJ250" s="47">
        <f>IF(ISBLANK($D250),"",Z250*_xlfn.XLOOKUP(Q250,DATA!$B$24:$B$25,DATA!$C$24:$C$25,"error",0,1)/1000)</f>
        <v>0.44679459116250131</v>
      </c>
      <c r="AK250" s="47">
        <f>IF(ISBLANK($D250),"",AB250*_xlfn.XLOOKUP(Q250,DATA!$B$24:$B$25,DATA!$C$24:$C$25,"error",0,1)/1000)</f>
        <v>0</v>
      </c>
      <c r="AL250" s="47">
        <f t="shared" si="151"/>
        <v>0.59625863703728277</v>
      </c>
      <c r="AM250" s="47">
        <f t="shared" si="152"/>
        <v>12.843925361653149</v>
      </c>
      <c r="AN250" s="47">
        <f t="shared" si="172"/>
        <v>0.90820836629517965</v>
      </c>
      <c r="AO250" s="47">
        <f t="shared" si="173"/>
        <v>0</v>
      </c>
      <c r="AP250" s="47">
        <f t="shared" si="174"/>
        <v>1.0099898702058659E-2</v>
      </c>
      <c r="AQ250" s="47">
        <f t="shared" si="175"/>
        <v>3.0191743338391509E-2</v>
      </c>
      <c r="AR250" s="47">
        <f t="shared" si="176"/>
        <v>0</v>
      </c>
      <c r="AS250" s="47">
        <f t="shared" si="177"/>
        <v>4.0291642040450174E-2</v>
      </c>
      <c r="AT250" s="47">
        <f t="shared" si="178"/>
        <v>0.86791672425472943</v>
      </c>
      <c r="AU250" s="47">
        <f t="shared" si="179"/>
        <v>4.9394216898041507E-2</v>
      </c>
      <c r="AV250" s="47">
        <f t="shared" si="180"/>
        <v>0</v>
      </c>
      <c r="AW250" s="47">
        <f t="shared" si="181"/>
        <v>5.4929750226017184E-4</v>
      </c>
      <c r="AX250" s="47">
        <f t="shared" si="182"/>
        <v>1.6420213404000055E-3</v>
      </c>
      <c r="AY250" s="47">
        <f t="shared" si="183"/>
        <v>0</v>
      </c>
      <c r="AZ250" s="47">
        <f t="shared" si="184"/>
        <v>2.1913188426601771E-3</v>
      </c>
      <c r="BA250" s="47">
        <f t="shared" si="185"/>
        <v>4.7202898055381332E-2</v>
      </c>
      <c r="BB250" s="23">
        <f>IF(V250&gt;0,J250*DATA!$C$4,0)</f>
        <v>0</v>
      </c>
      <c r="BC250" s="23">
        <f>IF(X250&gt;0,N250*_xlfn.XLOOKUP(Budapest!O250,DATA!$B$5:$B$6,DATA!$C$5:$C$6,"error",0,1),0)</f>
        <v>14781.5</v>
      </c>
      <c r="BD250" s="23">
        <f>IF(Z250&gt;0,(L250-M250)*DATA!$C$7,"0,00 ")</f>
        <v>4500</v>
      </c>
      <c r="BE250" s="23">
        <f>IF(G250="basement",D250*DATA!$C$8,IF(G250="ground",0,"error"))</f>
        <v>0</v>
      </c>
      <c r="BF250" s="23">
        <f t="shared" si="186"/>
        <v>19281.5</v>
      </c>
      <c r="BG250" s="23">
        <v>0.25</v>
      </c>
      <c r="BH250" s="23">
        <v>1.2764112903225808</v>
      </c>
      <c r="BI250" s="23">
        <f t="shared" si="187"/>
        <v>0.56999999999999995</v>
      </c>
      <c r="BJ250" s="23">
        <v>0.21</v>
      </c>
      <c r="BK250" s="23">
        <f t="shared" si="188"/>
        <v>0.25</v>
      </c>
      <c r="BL250" s="23">
        <f t="shared" si="189"/>
        <v>0.10900763358778627</v>
      </c>
      <c r="BM250" s="5">
        <v>1.1000000000000001</v>
      </c>
      <c r="BN250" s="5">
        <f t="shared" si="190"/>
        <v>0.56999999999999995</v>
      </c>
      <c r="BO250" s="50"/>
      <c r="BP250" s="48">
        <f t="shared" si="153"/>
        <v>5077.88</v>
      </c>
      <c r="BQ250" s="51">
        <f t="shared" si="154"/>
        <v>9</v>
      </c>
      <c r="BR250" s="47">
        <f t="shared" si="191"/>
        <v>1624.9216000000001</v>
      </c>
      <c r="BS250" s="46">
        <f t="shared" si="155"/>
        <v>29.2</v>
      </c>
      <c r="BT250" s="46">
        <f t="shared" si="192"/>
        <v>4062.3040000000001</v>
      </c>
      <c r="BU250" s="46">
        <f t="shared" si="156"/>
        <v>58.038202600000005</v>
      </c>
      <c r="BV250" s="46">
        <f t="shared" si="157"/>
        <v>58.038202600000005</v>
      </c>
      <c r="BW250" s="46">
        <f t="shared" si="158"/>
        <v>57.392778059923664</v>
      </c>
      <c r="BX250" s="46">
        <f t="shared" si="159"/>
        <v>56.108827600000005</v>
      </c>
      <c r="BY250" s="46">
        <f t="shared" si="160"/>
        <v>58.038202600000005</v>
      </c>
      <c r="BZ250" s="46">
        <f t="shared" si="193"/>
        <v>66883.224676240017</v>
      </c>
      <c r="CA250" s="46">
        <f t="shared" si="193"/>
        <v>66883.224676240017</v>
      </c>
      <c r="CB250" s="46">
        <f t="shared" si="193"/>
        <v>66139.437436256034</v>
      </c>
      <c r="CC250" s="46">
        <f t="shared" si="193"/>
        <v>64659.812926240011</v>
      </c>
      <c r="CD250" s="46">
        <f t="shared" si="193"/>
        <v>66883.224676240017</v>
      </c>
    </row>
    <row r="251" spans="1:82" s="54" customFormat="1" x14ac:dyDescent="0.35">
      <c r="A251" s="39">
        <v>248</v>
      </c>
      <c r="B251" s="40" t="s">
        <v>82</v>
      </c>
      <c r="C251" s="40" t="s">
        <v>339</v>
      </c>
      <c r="D251" s="41">
        <v>175.8</v>
      </c>
      <c r="E251" s="41">
        <f t="shared" si="161"/>
        <v>281.28000000000003</v>
      </c>
      <c r="F251" s="41">
        <v>56.2</v>
      </c>
      <c r="G251" s="42" t="s">
        <v>90</v>
      </c>
      <c r="H251" s="43">
        <v>2</v>
      </c>
      <c r="I251" s="44">
        <v>8.5</v>
      </c>
      <c r="J251" s="41">
        <f t="shared" si="162"/>
        <v>406.05000000000007</v>
      </c>
      <c r="K251" s="42" t="s">
        <v>85</v>
      </c>
      <c r="L251" s="44">
        <v>71.650000000000006</v>
      </c>
      <c r="M251" s="44">
        <v>25.1</v>
      </c>
      <c r="N251" s="41">
        <v>181.07400000000001</v>
      </c>
      <c r="O251" s="45" t="s">
        <v>86</v>
      </c>
      <c r="P251" s="45" t="s">
        <v>85</v>
      </c>
      <c r="Q251" s="45" t="s">
        <v>87</v>
      </c>
      <c r="R251" s="45" t="s">
        <v>88</v>
      </c>
      <c r="S251" s="46">
        <f t="shared" si="163"/>
        <v>60967.401240984022</v>
      </c>
      <c r="T251" s="46">
        <f t="shared" si="146"/>
        <v>216.74986220486355</v>
      </c>
      <c r="U251" s="47">
        <f t="shared" si="164"/>
        <v>39236.314279247083</v>
      </c>
      <c r="V251" s="47">
        <f t="shared" si="147"/>
        <v>21731.086961736939</v>
      </c>
      <c r="W251" s="47">
        <f t="shared" si="165"/>
        <v>44934.492241924825</v>
      </c>
      <c r="X251" s="47">
        <f t="shared" si="148"/>
        <v>16032.908999059197</v>
      </c>
      <c r="Y251" s="48">
        <f t="shared" si="166"/>
        <v>57517.407342234023</v>
      </c>
      <c r="Z251" s="47">
        <f t="shared" si="149"/>
        <v>3449.9938987499991</v>
      </c>
      <c r="AA251" s="48">
        <f t="shared" si="167"/>
        <v>59344.573899201401</v>
      </c>
      <c r="AB251" s="47">
        <f t="shared" si="150"/>
        <v>1622.8273417826204</v>
      </c>
      <c r="AC251" s="47">
        <f t="shared" si="168"/>
        <v>42836.817201328755</v>
      </c>
      <c r="AD251" s="47">
        <f t="shared" si="169"/>
        <v>18130.584039655267</v>
      </c>
      <c r="AE251" s="47">
        <f t="shared" si="170"/>
        <v>64.457423349172586</v>
      </c>
      <c r="AF251" s="49">
        <f t="shared" si="171"/>
        <v>0.70261838834181156</v>
      </c>
      <c r="AG251" s="47">
        <f>IF(ISBLANK($D251),"",S251*_xlfn.XLOOKUP(Q251,DATA!$B$24:$B$25,DATA!$C$24:$C$25,"error",0,1)/1000)</f>
        <v>12.25139927937574</v>
      </c>
      <c r="AH251" s="47">
        <f>IF(ISBLANK($D251),"",V251*_xlfn.XLOOKUP(Q251,DATA!$B$24:$B$25,DATA!$C$24:$C$25,"error",0,1)/1000)</f>
        <v>4.3668619249610376</v>
      </c>
      <c r="AI251" s="47">
        <f>IF(ISBLANK($D251),"",X251*_xlfn.XLOOKUP(Q251,DATA!$B$24:$B$25,DATA!$C$24:$C$25,"error",0,1)/1000)</f>
        <v>3.2218130633609454</v>
      </c>
      <c r="AJ251" s="47">
        <f>IF(ISBLANK($D251),"",Z251*_xlfn.XLOOKUP(Q251,DATA!$B$24:$B$25,DATA!$C$24:$C$25,"error",0,1)/1000)</f>
        <v>0.69327627395381231</v>
      </c>
      <c r="AK251" s="47">
        <f>IF(ISBLANK($D251),"",AB251*_xlfn.XLOOKUP(Q251,DATA!$B$24:$B$25,DATA!$C$24:$C$25,"error",0,1)/1000)</f>
        <v>0.32610715433121756</v>
      </c>
      <c r="AL251" s="47">
        <f t="shared" si="151"/>
        <v>8.6080584166070135</v>
      </c>
      <c r="AM251" s="47">
        <f t="shared" si="152"/>
        <v>3.643340862768726</v>
      </c>
      <c r="AN251" s="47">
        <f t="shared" si="172"/>
        <v>0.82787730625086264</v>
      </c>
      <c r="AO251" s="47">
        <f t="shared" si="173"/>
        <v>0.29508677374446091</v>
      </c>
      <c r="AP251" s="47">
        <f t="shared" si="174"/>
        <v>0.21771112501648937</v>
      </c>
      <c r="AQ251" s="47">
        <f t="shared" si="175"/>
        <v>4.6847521746737342E-2</v>
      </c>
      <c r="AR251" s="47">
        <f t="shared" si="176"/>
        <v>2.2036398155053778E-2</v>
      </c>
      <c r="AS251" s="47">
        <f t="shared" si="177"/>
        <v>0.58168181866274138</v>
      </c>
      <c r="AT251" s="47">
        <f t="shared" si="178"/>
        <v>0.24619548758812126</v>
      </c>
      <c r="AU251" s="47">
        <f t="shared" si="179"/>
        <v>4.5025296779341591E-2</v>
      </c>
      <c r="AV251" s="47">
        <f t="shared" si="180"/>
        <v>1.6048718165342191E-2</v>
      </c>
      <c r="AW251" s="47">
        <f t="shared" si="181"/>
        <v>1.1840532337362351E-2</v>
      </c>
      <c r="AX251" s="47">
        <f t="shared" si="182"/>
        <v>2.5478697798540003E-3</v>
      </c>
      <c r="AY251" s="47">
        <f t="shared" si="183"/>
        <v>1.1984811751542053E-3</v>
      </c>
      <c r="AZ251" s="47">
        <f t="shared" si="184"/>
        <v>3.1635601457712742E-2</v>
      </c>
      <c r="BA251" s="47">
        <f t="shared" si="185"/>
        <v>1.3389695321628849E-2</v>
      </c>
      <c r="BB251" s="23">
        <f>IF(V251&gt;0,J251*DATA!$C$4,0)</f>
        <v>26393.250000000004</v>
      </c>
      <c r="BC251" s="23">
        <f>IF(X251&gt;0,N251*_xlfn.XLOOKUP(Budapest!O251,DATA!$B$5:$B$6,DATA!$C$5:$C$6,"error",0,1),0)</f>
        <v>8691.5519999999997</v>
      </c>
      <c r="BD251" s="23">
        <f>IF(Z251&gt;0,(L251-M251)*DATA!$C$7,"0,00 ")</f>
        <v>6982.5000000000009</v>
      </c>
      <c r="BE251" s="23">
        <f>IF(G251="basement",D251*DATA!$C$8,IF(G251="ground",0,"error"))</f>
        <v>7032</v>
      </c>
      <c r="BF251" s="23">
        <f t="shared" si="186"/>
        <v>49099.302000000003</v>
      </c>
      <c r="BG251" s="23">
        <v>1.48</v>
      </c>
      <c r="BH251" s="23">
        <v>2.2369504535938591</v>
      </c>
      <c r="BI251" s="23">
        <f t="shared" si="187"/>
        <v>0.85</v>
      </c>
      <c r="BJ251" s="23">
        <v>2.33</v>
      </c>
      <c r="BK251" s="23">
        <f t="shared" si="188"/>
        <v>0.21630769230769231</v>
      </c>
      <c r="BL251" s="23">
        <f t="shared" si="189"/>
        <v>0.23928112965340181</v>
      </c>
      <c r="BM251" s="5">
        <v>1.1000000000000001</v>
      </c>
      <c r="BN251" s="5">
        <f t="shared" si="190"/>
        <v>0.40124223602484466</v>
      </c>
      <c r="BO251" s="50"/>
      <c r="BP251" s="48">
        <f t="shared" si="153"/>
        <v>1494.3000000000002</v>
      </c>
      <c r="BQ251" s="51">
        <f t="shared" si="154"/>
        <v>2</v>
      </c>
      <c r="BR251" s="47">
        <f t="shared" si="191"/>
        <v>478.17600000000004</v>
      </c>
      <c r="BS251" s="46">
        <f t="shared" si="155"/>
        <v>8.5</v>
      </c>
      <c r="BT251" s="46">
        <f t="shared" si="192"/>
        <v>1135.6680000000001</v>
      </c>
      <c r="BU251" s="46">
        <f t="shared" si="156"/>
        <v>52.904721660000014</v>
      </c>
      <c r="BV251" s="46">
        <f t="shared" si="157"/>
        <v>34.047478548461541</v>
      </c>
      <c r="BW251" s="46">
        <f t="shared" si="158"/>
        <v>38.992096704204116</v>
      </c>
      <c r="BX251" s="46">
        <f t="shared" si="159"/>
        <v>49.910974785000015</v>
      </c>
      <c r="BY251" s="46">
        <f t="shared" si="160"/>
        <v>51.496506333913047</v>
      </c>
      <c r="BZ251" s="46">
        <f t="shared" si="193"/>
        <v>60967.401240984022</v>
      </c>
      <c r="CA251" s="46">
        <f t="shared" si="193"/>
        <v>39236.314279247083</v>
      </c>
      <c r="CB251" s="46">
        <f t="shared" si="193"/>
        <v>44934.492241924825</v>
      </c>
      <c r="CC251" s="46">
        <f t="shared" si="193"/>
        <v>57517.407342234023</v>
      </c>
      <c r="CD251" s="46">
        <f t="shared" si="193"/>
        <v>59344.573899201401</v>
      </c>
    </row>
    <row r="252" spans="1:82" s="54" customFormat="1" x14ac:dyDescent="0.35">
      <c r="A252" s="39">
        <v>249</v>
      </c>
      <c r="B252" s="40" t="s">
        <v>82</v>
      </c>
      <c r="C252" s="40" t="s">
        <v>340</v>
      </c>
      <c r="D252" s="41">
        <v>495.9</v>
      </c>
      <c r="E252" s="41">
        <f t="shared" si="161"/>
        <v>1190.1600000000001</v>
      </c>
      <c r="F252" s="41">
        <v>135.6</v>
      </c>
      <c r="G252" s="42" t="s">
        <v>90</v>
      </c>
      <c r="H252" s="43">
        <v>3</v>
      </c>
      <c r="I252" s="44">
        <v>11.25</v>
      </c>
      <c r="J252" s="41">
        <f t="shared" si="162"/>
        <v>1253.8</v>
      </c>
      <c r="K252" s="42" t="s">
        <v>85</v>
      </c>
      <c r="L252" s="44">
        <v>271.7</v>
      </c>
      <c r="M252" s="44">
        <v>36.9</v>
      </c>
      <c r="N252" s="41">
        <v>510.77699999999999</v>
      </c>
      <c r="O252" s="45" t="s">
        <v>86</v>
      </c>
      <c r="P252" s="45" t="s">
        <v>85</v>
      </c>
      <c r="Q252" s="45" t="s">
        <v>87</v>
      </c>
      <c r="R252" s="45" t="s">
        <v>88</v>
      </c>
      <c r="S252" s="46">
        <f t="shared" si="163"/>
        <v>196791.31755878701</v>
      </c>
      <c r="T252" s="46">
        <f t="shared" si="146"/>
        <v>165.34862334374117</v>
      </c>
      <c r="U252" s="47">
        <f t="shared" si="164"/>
        <v>129690.13092505778</v>
      </c>
      <c r="V252" s="47">
        <f t="shared" si="147"/>
        <v>67101.18663372923</v>
      </c>
      <c r="W252" s="47">
        <f t="shared" si="165"/>
        <v>151565.38142321564</v>
      </c>
      <c r="X252" s="47">
        <f t="shared" si="148"/>
        <v>45225.936135571363</v>
      </c>
      <c r="Y252" s="48">
        <f t="shared" si="166"/>
        <v>179389.41492878701</v>
      </c>
      <c r="Z252" s="47">
        <f t="shared" si="149"/>
        <v>17401.902629999997</v>
      </c>
      <c r="AA252" s="48">
        <f t="shared" si="167"/>
        <v>192213.61517659135</v>
      </c>
      <c r="AB252" s="47">
        <f t="shared" si="150"/>
        <v>4577.7023821956536</v>
      </c>
      <c r="AC252" s="47">
        <f t="shared" si="168"/>
        <v>134306.72778149624</v>
      </c>
      <c r="AD252" s="47">
        <f t="shared" si="169"/>
        <v>62484.589777290763</v>
      </c>
      <c r="AE252" s="47">
        <f t="shared" si="170"/>
        <v>52.500999678438831</v>
      </c>
      <c r="AF252" s="49">
        <f t="shared" si="171"/>
        <v>0.68248299491858988</v>
      </c>
      <c r="AG252" s="47">
        <f>IF(ISBLANK($D252),"",S252*_xlfn.XLOOKUP(Q252,DATA!$B$24:$B$25,DATA!$C$24:$C$25,"error",0,1)/1000)</f>
        <v>39.545215263438244</v>
      </c>
      <c r="AH252" s="47">
        <f>IF(ISBLANK($D252),"",V252*_xlfn.XLOOKUP(Q252,DATA!$B$24:$B$25,DATA!$C$24:$C$25,"error",0,1)/1000)</f>
        <v>13.483983454047888</v>
      </c>
      <c r="AI252" s="47">
        <f>IF(ISBLANK($D252),"",X252*_xlfn.XLOOKUP(Q252,DATA!$B$24:$B$25,DATA!$C$24:$C$25,"error",0,1)/1000)</f>
        <v>9.0881518664430647</v>
      </c>
      <c r="AJ252" s="47">
        <f>IF(ISBLANK($D252),"",Z252*_xlfn.XLOOKUP(Q252,DATA!$B$24:$B$25,DATA!$C$24:$C$25,"error",0,1)/1000)</f>
        <v>3.4969123334984991</v>
      </c>
      <c r="AK252" s="47">
        <f>IF(ISBLANK($D252),"",AB252*_xlfn.XLOOKUP(Q252,DATA!$B$24:$B$25,DATA!$C$24:$C$25,"error",0,1)/1000)</f>
        <v>0.91988929370221661</v>
      </c>
      <c r="AL252" s="47">
        <f t="shared" si="151"/>
        <v>26.988936947691666</v>
      </c>
      <c r="AM252" s="47">
        <f t="shared" si="152"/>
        <v>12.556278315746578</v>
      </c>
      <c r="AN252" s="47">
        <f t="shared" si="172"/>
        <v>2.6722324153224335</v>
      </c>
      <c r="AO252" s="47">
        <f t="shared" si="173"/>
        <v>0.91116807516513942</v>
      </c>
      <c r="AP252" s="47">
        <f t="shared" si="174"/>
        <v>0.61412370247825332</v>
      </c>
      <c r="AQ252" s="47">
        <f t="shared" si="175"/>
        <v>0.23630071119514348</v>
      </c>
      <c r="AR252" s="47">
        <f t="shared" si="176"/>
        <v>6.2160693089255363E-2</v>
      </c>
      <c r="AS252" s="47">
        <f t="shared" si="177"/>
        <v>1.8237531819277915</v>
      </c>
      <c r="AT252" s="47">
        <f t="shared" si="178"/>
        <v>0.84847923339464204</v>
      </c>
      <c r="AU252" s="47">
        <f t="shared" si="179"/>
        <v>0.14533319932170083</v>
      </c>
      <c r="AV252" s="47">
        <f t="shared" si="180"/>
        <v>4.9555184917389541E-2</v>
      </c>
      <c r="AW252" s="47">
        <f t="shared" si="181"/>
        <v>3.3399999920921401E-2</v>
      </c>
      <c r="AX252" s="47">
        <f t="shared" si="182"/>
        <v>1.2851553690864003E-2</v>
      </c>
      <c r="AY252" s="47">
        <f t="shared" si="183"/>
        <v>3.3806986049998086E-3</v>
      </c>
      <c r="AZ252" s="47">
        <f t="shared" si="184"/>
        <v>9.9187437134174758E-2</v>
      </c>
      <c r="BA252" s="47">
        <f t="shared" si="185"/>
        <v>4.6145762187526071E-2</v>
      </c>
      <c r="BB252" s="23">
        <f>IF(V252&gt;0,J252*DATA!$C$4,0)</f>
        <v>81497</v>
      </c>
      <c r="BC252" s="23">
        <f>IF(X252&gt;0,N252*_xlfn.XLOOKUP(Budapest!O252,DATA!$B$5:$B$6,DATA!$C$5:$C$6,"error",0,1),0)</f>
        <v>24517.295999999998</v>
      </c>
      <c r="BD252" s="23">
        <f>IF(Z252&gt;0,(L252-M252)*DATA!$C$7,"0,00 ")</f>
        <v>35220</v>
      </c>
      <c r="BE252" s="23">
        <f>IF(G252="basement",D252*DATA!$C$8,IF(G252="ground",0,"error"))</f>
        <v>19836</v>
      </c>
      <c r="BF252" s="23">
        <f t="shared" si="186"/>
        <v>161070.296</v>
      </c>
      <c r="BG252" s="23">
        <v>1.48</v>
      </c>
      <c r="BH252" s="23">
        <v>2.6123297754876704</v>
      </c>
      <c r="BI252" s="23">
        <f t="shared" si="187"/>
        <v>0.85</v>
      </c>
      <c r="BJ252" s="23">
        <v>2.33</v>
      </c>
      <c r="BK252" s="23">
        <f t="shared" si="188"/>
        <v>0.21630769230769231</v>
      </c>
      <c r="BL252" s="23">
        <f t="shared" si="189"/>
        <v>0.23928112965340181</v>
      </c>
      <c r="BM252" s="5">
        <v>1.1000000000000001</v>
      </c>
      <c r="BN252" s="5">
        <f t="shared" si="190"/>
        <v>0.40124223602484466</v>
      </c>
      <c r="BO252" s="50"/>
      <c r="BP252" s="48">
        <f t="shared" si="153"/>
        <v>5578.875</v>
      </c>
      <c r="BQ252" s="51">
        <f t="shared" si="154"/>
        <v>3</v>
      </c>
      <c r="BR252" s="47">
        <f t="shared" si="191"/>
        <v>1785.24</v>
      </c>
      <c r="BS252" s="46">
        <f t="shared" si="155"/>
        <v>11.25</v>
      </c>
      <c r="BT252" s="46">
        <f t="shared" si="192"/>
        <v>4239.9449999999997</v>
      </c>
      <c r="BU252" s="46">
        <f t="shared" si="156"/>
        <v>170.7665025675</v>
      </c>
      <c r="BV252" s="46">
        <f t="shared" si="157"/>
        <v>112.53916255211539</v>
      </c>
      <c r="BW252" s="46">
        <f t="shared" si="158"/>
        <v>131.52150418536587</v>
      </c>
      <c r="BX252" s="46">
        <f t="shared" si="159"/>
        <v>155.66592756750001</v>
      </c>
      <c r="BY252" s="46">
        <f t="shared" si="160"/>
        <v>166.79418186097826</v>
      </c>
      <c r="BZ252" s="46">
        <f t="shared" si="193"/>
        <v>196791.31755878701</v>
      </c>
      <c r="CA252" s="46">
        <f t="shared" si="193"/>
        <v>129690.13092505778</v>
      </c>
      <c r="CB252" s="46">
        <f t="shared" si="193"/>
        <v>151565.38142321564</v>
      </c>
      <c r="CC252" s="46">
        <f t="shared" si="193"/>
        <v>179389.41492878701</v>
      </c>
      <c r="CD252" s="46">
        <f t="shared" si="193"/>
        <v>192213.61517659135</v>
      </c>
    </row>
    <row r="253" spans="1:82" s="54" customFormat="1" ht="15" customHeight="1" x14ac:dyDescent="0.35">
      <c r="A253" s="39">
        <v>250</v>
      </c>
      <c r="B253" s="40" t="s">
        <v>82</v>
      </c>
      <c r="C253" s="40" t="s">
        <v>341</v>
      </c>
      <c r="D253" s="41">
        <v>837.8</v>
      </c>
      <c r="E253" s="41">
        <f t="shared" si="161"/>
        <v>1340.48</v>
      </c>
      <c r="F253" s="41">
        <v>176.6</v>
      </c>
      <c r="G253" s="42" t="s">
        <v>90</v>
      </c>
      <c r="H253" s="43">
        <v>2</v>
      </c>
      <c r="I253" s="44">
        <v>8.5</v>
      </c>
      <c r="J253" s="41">
        <f t="shared" si="162"/>
        <v>1211.3999999999999</v>
      </c>
      <c r="K253" s="42" t="s">
        <v>85</v>
      </c>
      <c r="L253" s="44">
        <v>289.7</v>
      </c>
      <c r="M253" s="44">
        <v>50.7</v>
      </c>
      <c r="N253" s="41">
        <v>862.93399999999997</v>
      </c>
      <c r="O253" s="45" t="s">
        <v>86</v>
      </c>
      <c r="P253" s="45" t="s">
        <v>85</v>
      </c>
      <c r="Q253" s="45" t="s">
        <v>87</v>
      </c>
      <c r="R253" s="45" t="s">
        <v>88</v>
      </c>
      <c r="S253" s="46">
        <f t="shared" si="163"/>
        <v>244049.25207559401</v>
      </c>
      <c r="T253" s="46">
        <f t="shared" si="146"/>
        <v>182.061091605689</v>
      </c>
      <c r="U253" s="47">
        <f t="shared" si="164"/>
        <v>179217.2394036371</v>
      </c>
      <c r="V253" s="47">
        <f t="shared" si="147"/>
        <v>64832.012671956909</v>
      </c>
      <c r="W253" s="47">
        <f t="shared" si="165"/>
        <v>167642.13512785913</v>
      </c>
      <c r="X253" s="47">
        <f t="shared" si="148"/>
        <v>76407.116947734874</v>
      </c>
      <c r="Y253" s="48">
        <f t="shared" si="166"/>
        <v>226336.07180059399</v>
      </c>
      <c r="Z253" s="47">
        <f t="shared" si="149"/>
        <v>17713.180275000021</v>
      </c>
      <c r="AA253" s="48">
        <f t="shared" si="167"/>
        <v>236315.43667772441</v>
      </c>
      <c r="AB253" s="47">
        <f t="shared" si="150"/>
        <v>7733.8153978695918</v>
      </c>
      <c r="AC253" s="47">
        <f t="shared" si="168"/>
        <v>166686.1252925614</v>
      </c>
      <c r="AD253" s="47">
        <f t="shared" si="169"/>
        <v>77363.126783032611</v>
      </c>
      <c r="AE253" s="47">
        <f t="shared" si="170"/>
        <v>57.713003389108835</v>
      </c>
      <c r="AF253" s="49">
        <f t="shared" si="171"/>
        <v>0.68300199191321653</v>
      </c>
      <c r="AG253" s="47">
        <f>IF(ISBLANK($D253),"",S253*_xlfn.XLOOKUP(Q253,DATA!$B$24:$B$25,DATA!$C$24:$C$25,"error",0,1)/1000)</f>
        <v>49.041697204590612</v>
      </c>
      <c r="AH253" s="47">
        <f>IF(ISBLANK($D253),"",V253*_xlfn.XLOOKUP(Q253,DATA!$B$24:$B$25,DATA!$C$24:$C$25,"error",0,1)/1000)</f>
        <v>13.027992946429741</v>
      </c>
      <c r="AI253" s="47">
        <f>IF(ISBLANK($D253),"",X253*_xlfn.XLOOKUP(Q253,DATA!$B$24:$B$25,DATA!$C$24:$C$25,"error",0,1)/1000)</f>
        <v>15.354010150647323</v>
      </c>
      <c r="AJ253" s="47">
        <f>IF(ISBLANK($D253),"",Z253*_xlfn.XLOOKUP(Q253,DATA!$B$24:$B$25,DATA!$C$24:$C$25,"error",0,1)/1000)</f>
        <v>3.5594635762612539</v>
      </c>
      <c r="AK253" s="47">
        <f>IF(ISBLANK($D253),"",AB253*_xlfn.XLOOKUP(Q253,DATA!$B$24:$B$25,DATA!$C$24:$C$25,"error",0,1)/1000)</f>
        <v>1.5541102042018944</v>
      </c>
      <c r="AL253" s="47">
        <f t="shared" si="151"/>
        <v>33.495576877540216</v>
      </c>
      <c r="AM253" s="47">
        <f t="shared" si="152"/>
        <v>15.546120327050396</v>
      </c>
      <c r="AN253" s="47">
        <f t="shared" si="172"/>
        <v>3.3139486559755404</v>
      </c>
      <c r="AO253" s="47">
        <f t="shared" si="173"/>
        <v>0.88035492602891174</v>
      </c>
      <c r="AP253" s="47">
        <f t="shared" si="174"/>
        <v>1.0375334501639064</v>
      </c>
      <c r="AQ253" s="47">
        <f t="shared" si="175"/>
        <v>0.24052755526251859</v>
      </c>
      <c r="AR253" s="47">
        <f t="shared" si="176"/>
        <v>0.10501760167408411</v>
      </c>
      <c r="AS253" s="47">
        <f t="shared" si="177"/>
        <v>2.2634335331294211</v>
      </c>
      <c r="AT253" s="47">
        <f t="shared" si="178"/>
        <v>1.0505151228461194</v>
      </c>
      <c r="AU253" s="47">
        <f t="shared" si="179"/>
        <v>0.18023385907571304</v>
      </c>
      <c r="AV253" s="47">
        <f t="shared" si="180"/>
        <v>4.7879367529849795E-2</v>
      </c>
      <c r="AW253" s="47">
        <f t="shared" si="181"/>
        <v>5.642774739614434E-2</v>
      </c>
      <c r="AX253" s="47">
        <f t="shared" si="182"/>
        <v>1.3081436678520022E-2</v>
      </c>
      <c r="AY253" s="47">
        <f t="shared" si="183"/>
        <v>5.7115331544038079E-3</v>
      </c>
      <c r="AZ253" s="47">
        <f t="shared" si="184"/>
        <v>0.12310008475891795</v>
      </c>
      <c r="BA253" s="47">
        <f t="shared" si="185"/>
        <v>5.7133774316795088E-2</v>
      </c>
      <c r="BB253" s="23">
        <f>IF(V253&gt;0,J253*DATA!$C$4,0)</f>
        <v>78740.999999999985</v>
      </c>
      <c r="BC253" s="23">
        <f>IF(X253&gt;0,N253*_xlfn.XLOOKUP(Budapest!O253,DATA!$B$5:$B$6,DATA!$C$5:$C$6,"error",0,1),0)</f>
        <v>41420.831999999995</v>
      </c>
      <c r="BD253" s="23">
        <f>IF(Z253&gt;0,(L253-M253)*DATA!$C$7,"0,00 ")</f>
        <v>35850</v>
      </c>
      <c r="BE253" s="23">
        <f>IF(G253="basement",D253*DATA!$C$8,IF(G253="ground",0,"error"))</f>
        <v>33512</v>
      </c>
      <c r="BF253" s="23">
        <f t="shared" si="186"/>
        <v>189523.83199999999</v>
      </c>
      <c r="BG253" s="23">
        <v>1.48</v>
      </c>
      <c r="BH253" s="23">
        <v>2.5437348981705212</v>
      </c>
      <c r="BI253" s="23">
        <f t="shared" si="187"/>
        <v>0.85</v>
      </c>
      <c r="BJ253" s="23">
        <v>2.33</v>
      </c>
      <c r="BK253" s="23">
        <f t="shared" si="188"/>
        <v>0.21630769230769231</v>
      </c>
      <c r="BL253" s="23">
        <f t="shared" si="189"/>
        <v>0.23928112965340181</v>
      </c>
      <c r="BM253" s="5">
        <v>1.1000000000000001</v>
      </c>
      <c r="BN253" s="5">
        <f t="shared" si="190"/>
        <v>0.40124223602484466</v>
      </c>
      <c r="BO253" s="50"/>
      <c r="BP253" s="48">
        <f t="shared" si="153"/>
        <v>7121.2999999999993</v>
      </c>
      <c r="BQ253" s="51">
        <f t="shared" si="154"/>
        <v>2</v>
      </c>
      <c r="BR253" s="47">
        <f t="shared" si="191"/>
        <v>2278.8159999999998</v>
      </c>
      <c r="BS253" s="46">
        <f t="shared" si="155"/>
        <v>8.5</v>
      </c>
      <c r="BT253" s="46">
        <f t="shared" si="192"/>
        <v>5412.1879999999992</v>
      </c>
      <c r="BU253" s="46">
        <f t="shared" si="156"/>
        <v>211.77477618499998</v>
      </c>
      <c r="BV253" s="46">
        <f t="shared" si="157"/>
        <v>155.51652152346153</v>
      </c>
      <c r="BW253" s="46">
        <f t="shared" si="158"/>
        <v>145.47217557086006</v>
      </c>
      <c r="BX253" s="46">
        <f t="shared" si="159"/>
        <v>196.40408868499998</v>
      </c>
      <c r="BY253" s="46">
        <f t="shared" si="160"/>
        <v>205.0637249893478</v>
      </c>
      <c r="BZ253" s="46">
        <f t="shared" si="193"/>
        <v>244049.25207559401</v>
      </c>
      <c r="CA253" s="46">
        <f t="shared" si="193"/>
        <v>179217.2394036371</v>
      </c>
      <c r="CB253" s="46">
        <f t="shared" si="193"/>
        <v>167642.13512785913</v>
      </c>
      <c r="CC253" s="46">
        <f t="shared" si="193"/>
        <v>226336.07180059399</v>
      </c>
      <c r="CD253" s="46">
        <f t="shared" si="193"/>
        <v>236315.43667772441</v>
      </c>
    </row>
    <row r="254" spans="1:82" s="54" customFormat="1" x14ac:dyDescent="0.35">
      <c r="A254" s="39">
        <v>251</v>
      </c>
      <c r="B254" s="40" t="s">
        <v>82</v>
      </c>
      <c r="C254" s="40" t="s">
        <v>342</v>
      </c>
      <c r="D254" s="41">
        <v>280.8</v>
      </c>
      <c r="E254" s="41">
        <f t="shared" si="161"/>
        <v>1347.8400000000001</v>
      </c>
      <c r="F254" s="41">
        <v>67.599999999999994</v>
      </c>
      <c r="G254" s="42" t="s">
        <v>84</v>
      </c>
      <c r="H254" s="43">
        <v>6</v>
      </c>
      <c r="I254" s="44">
        <v>19.5</v>
      </c>
      <c r="J254" s="41">
        <f t="shared" si="162"/>
        <v>1107.2999999999997</v>
      </c>
      <c r="K254" s="42" t="s">
        <v>97</v>
      </c>
      <c r="L254" s="44">
        <v>210.9</v>
      </c>
      <c r="M254" s="44">
        <v>210.9</v>
      </c>
      <c r="N254" s="41">
        <v>289.22400000000005</v>
      </c>
      <c r="O254" s="45" t="s">
        <v>86</v>
      </c>
      <c r="P254" s="45" t="s">
        <v>85</v>
      </c>
      <c r="Q254" s="45" t="s">
        <v>87</v>
      </c>
      <c r="R254" s="45" t="s">
        <v>88</v>
      </c>
      <c r="S254" s="46">
        <f t="shared" si="163"/>
        <v>83416.859950284022</v>
      </c>
      <c r="T254" s="46">
        <f t="shared" si="146"/>
        <v>61.889289493028855</v>
      </c>
      <c r="U254" s="47">
        <f t="shared" si="164"/>
        <v>83416.859950284022</v>
      </c>
      <c r="V254" s="47">
        <f t="shared" si="147"/>
        <v>0</v>
      </c>
      <c r="W254" s="47">
        <f t="shared" si="165"/>
        <v>57807.981412537592</v>
      </c>
      <c r="X254" s="47">
        <f t="shared" si="148"/>
        <v>25608.87853774643</v>
      </c>
      <c r="Y254" s="48">
        <f t="shared" si="166"/>
        <v>83416.859950284022</v>
      </c>
      <c r="Z254" s="47">
        <f t="shared" si="149"/>
        <v>0</v>
      </c>
      <c r="AA254" s="48">
        <f t="shared" si="167"/>
        <v>83416.859950284022</v>
      </c>
      <c r="AB254" s="47">
        <f t="shared" si="150"/>
        <v>0</v>
      </c>
      <c r="AC254" s="47">
        <f t="shared" si="168"/>
        <v>25608.87853774643</v>
      </c>
      <c r="AD254" s="47">
        <f t="shared" si="169"/>
        <v>57807.981412537592</v>
      </c>
      <c r="AE254" s="47">
        <f t="shared" si="170"/>
        <v>42.889349932141492</v>
      </c>
      <c r="AF254" s="49">
        <f t="shared" si="171"/>
        <v>0.30699883156725361</v>
      </c>
      <c r="AG254" s="47">
        <f>IF(ISBLANK($D254),"",S254*_xlfn.XLOOKUP(Q254,DATA!$B$24:$B$25,DATA!$C$24:$C$25,"error",0,1)/1000)</f>
        <v>16.762618007009571</v>
      </c>
      <c r="AH254" s="47">
        <f>IF(ISBLANK($D254),"",V254*_xlfn.XLOOKUP(Q254,DATA!$B$24:$B$25,DATA!$C$24:$C$25,"error",0,1)/1000)</f>
        <v>0</v>
      </c>
      <c r="AI254" s="47">
        <f>IF(ISBLANK($D254),"",X254*_xlfn.XLOOKUP(Q254,DATA!$B$24:$B$25,DATA!$C$24:$C$25,"error",0,1)/1000)</f>
        <v>5.1461041421601452</v>
      </c>
      <c r="AJ254" s="47">
        <f>IF(ISBLANK($D254),"",Z254*_xlfn.XLOOKUP(Q254,DATA!$B$24:$B$25,DATA!$C$24:$C$25,"error",0,1)/1000)</f>
        <v>0</v>
      </c>
      <c r="AK254" s="47">
        <f>IF(ISBLANK($D254),"",AB254*_xlfn.XLOOKUP(Q254,DATA!$B$24:$B$25,DATA!$C$24:$C$25,"error",0,1)/1000)</f>
        <v>0</v>
      </c>
      <c r="AL254" s="47">
        <f t="shared" si="151"/>
        <v>5.1461041421601452</v>
      </c>
      <c r="AM254" s="47">
        <f t="shared" si="152"/>
        <v>11.616513864849427</v>
      </c>
      <c r="AN254" s="47">
        <f t="shared" si="172"/>
        <v>1.1327188613236023</v>
      </c>
      <c r="AO254" s="47">
        <f t="shared" si="173"/>
        <v>0</v>
      </c>
      <c r="AP254" s="47">
        <f t="shared" si="174"/>
        <v>0.34774336692053587</v>
      </c>
      <c r="AQ254" s="47">
        <f t="shared" si="175"/>
        <v>0</v>
      </c>
      <c r="AR254" s="47">
        <f t="shared" si="176"/>
        <v>0</v>
      </c>
      <c r="AS254" s="47">
        <f t="shared" si="177"/>
        <v>0.34774336692053587</v>
      </c>
      <c r="AT254" s="47">
        <f t="shared" si="178"/>
        <v>0.78497549440306646</v>
      </c>
      <c r="AU254" s="47">
        <f t="shared" si="179"/>
        <v>6.160454274271264E-2</v>
      </c>
      <c r="AV254" s="47">
        <f t="shared" si="180"/>
        <v>0</v>
      </c>
      <c r="AW254" s="47">
        <f t="shared" si="181"/>
        <v>1.8912522641247716E-2</v>
      </c>
      <c r="AX254" s="47">
        <f t="shared" si="182"/>
        <v>0</v>
      </c>
      <c r="AY254" s="47">
        <f t="shared" si="183"/>
        <v>0</v>
      </c>
      <c r="AZ254" s="47">
        <f t="shared" si="184"/>
        <v>1.8912522641247716E-2</v>
      </c>
      <c r="BA254" s="47">
        <f t="shared" si="185"/>
        <v>4.2692020101464924E-2</v>
      </c>
      <c r="BB254" s="23">
        <f>IF(V254&gt;0,J254*DATA!$C$4,0)</f>
        <v>0</v>
      </c>
      <c r="BC254" s="23">
        <f>IF(X254&gt;0,N254*_xlfn.XLOOKUP(Budapest!O254,DATA!$B$5:$B$6,DATA!$C$5:$C$6,"error",0,1),0)</f>
        <v>13882.752000000002</v>
      </c>
      <c r="BD254" s="23" t="str">
        <f>IF(Z254&gt;0,(L254-M254)*DATA!$C$7,"0,00 ")</f>
        <v xml:space="preserve">0,00 </v>
      </c>
      <c r="BE254" s="23">
        <f>IF(G254="basement",D254*DATA!$C$8,IF(G254="ground",0,"error"))</f>
        <v>0</v>
      </c>
      <c r="BF254" s="23">
        <f t="shared" si="186"/>
        <v>13882.752000000002</v>
      </c>
      <c r="BG254" s="23">
        <v>0.25</v>
      </c>
      <c r="BH254" s="23">
        <v>1.1000000000000001</v>
      </c>
      <c r="BI254" s="23">
        <f t="shared" si="187"/>
        <v>0.56999999999999995</v>
      </c>
      <c r="BJ254" s="23">
        <v>2.33</v>
      </c>
      <c r="BK254" s="23">
        <f t="shared" si="188"/>
        <v>0.25</v>
      </c>
      <c r="BL254" s="23">
        <f t="shared" si="189"/>
        <v>0.23928112965340181</v>
      </c>
      <c r="BM254" s="5">
        <v>1.1000000000000001</v>
      </c>
      <c r="BN254" s="5">
        <f t="shared" si="190"/>
        <v>0.56999999999999995</v>
      </c>
      <c r="BO254" s="50"/>
      <c r="BP254" s="48">
        <f t="shared" si="153"/>
        <v>5475.6</v>
      </c>
      <c r="BQ254" s="51">
        <f t="shared" si="154"/>
        <v>6</v>
      </c>
      <c r="BR254" s="47">
        <f t="shared" si="191"/>
        <v>1752.1920000000002</v>
      </c>
      <c r="BS254" s="46">
        <f t="shared" si="155"/>
        <v>19.5</v>
      </c>
      <c r="BT254" s="46">
        <f t="shared" si="192"/>
        <v>4380.4800000000005</v>
      </c>
      <c r="BU254" s="46">
        <f t="shared" si="156"/>
        <v>72.385334910000012</v>
      </c>
      <c r="BV254" s="46">
        <f t="shared" si="157"/>
        <v>72.385334910000012</v>
      </c>
      <c r="BW254" s="46">
        <f t="shared" si="158"/>
        <v>50.163121670025674</v>
      </c>
      <c r="BX254" s="46">
        <f t="shared" si="159"/>
        <v>72.385334910000012</v>
      </c>
      <c r="BY254" s="46">
        <f t="shared" si="160"/>
        <v>72.385334910000012</v>
      </c>
      <c r="BZ254" s="46">
        <f t="shared" si="193"/>
        <v>83416.859950284022</v>
      </c>
      <c r="CA254" s="46">
        <f t="shared" si="193"/>
        <v>83416.859950284022</v>
      </c>
      <c r="CB254" s="46">
        <f t="shared" si="193"/>
        <v>57807.981412537592</v>
      </c>
      <c r="CC254" s="46">
        <f t="shared" si="193"/>
        <v>83416.859950284022</v>
      </c>
      <c r="CD254" s="46">
        <f t="shared" si="193"/>
        <v>83416.859950284022</v>
      </c>
    </row>
    <row r="255" spans="1:82" s="54" customFormat="1" x14ac:dyDescent="0.35">
      <c r="A255" s="39">
        <v>252</v>
      </c>
      <c r="B255" s="40" t="s">
        <v>82</v>
      </c>
      <c r="C255" s="40" t="s">
        <v>343</v>
      </c>
      <c r="D255" s="41">
        <v>406.9</v>
      </c>
      <c r="E255" s="41">
        <f t="shared" si="161"/>
        <v>325.52</v>
      </c>
      <c r="F255" s="41">
        <v>102</v>
      </c>
      <c r="G255" s="42" t="s">
        <v>84</v>
      </c>
      <c r="H255" s="43">
        <v>1</v>
      </c>
      <c r="I255" s="44">
        <v>4.25</v>
      </c>
      <c r="J255" s="41">
        <f t="shared" si="162"/>
        <v>359.8</v>
      </c>
      <c r="K255" s="42" t="s">
        <v>85</v>
      </c>
      <c r="L255" s="44">
        <v>73.7</v>
      </c>
      <c r="M255" s="44">
        <v>0</v>
      </c>
      <c r="N255" s="41">
        <v>419.10699999999997</v>
      </c>
      <c r="O255" s="45" t="s">
        <v>86</v>
      </c>
      <c r="P255" s="45" t="s">
        <v>85</v>
      </c>
      <c r="Q255" s="45" t="s">
        <v>87</v>
      </c>
      <c r="R255" s="45" t="s">
        <v>88</v>
      </c>
      <c r="S255" s="46">
        <f t="shared" si="163"/>
        <v>86586.463759397011</v>
      </c>
      <c r="T255" s="46">
        <f t="shared" si="146"/>
        <v>265.9942976142695</v>
      </c>
      <c r="U255" s="47">
        <f t="shared" si="164"/>
        <v>67330.596036621617</v>
      </c>
      <c r="V255" s="47">
        <f t="shared" si="147"/>
        <v>19255.867722775394</v>
      </c>
      <c r="W255" s="47">
        <f t="shared" si="165"/>
        <v>49477.301804236697</v>
      </c>
      <c r="X255" s="47">
        <f t="shared" si="148"/>
        <v>37109.161955160314</v>
      </c>
      <c r="Y255" s="48">
        <f t="shared" si="166"/>
        <v>81124.282226897005</v>
      </c>
      <c r="Z255" s="47">
        <f t="shared" si="149"/>
        <v>5462.1815325000061</v>
      </c>
      <c r="AA255" s="48">
        <f t="shared" si="167"/>
        <v>86586.463759397011</v>
      </c>
      <c r="AB255" s="47">
        <f t="shared" si="150"/>
        <v>0</v>
      </c>
      <c r="AC255" s="47">
        <f t="shared" si="168"/>
        <v>61827.211210435715</v>
      </c>
      <c r="AD255" s="47">
        <f t="shared" si="169"/>
        <v>24759.252548961296</v>
      </c>
      <c r="AE255" s="47">
        <f t="shared" si="170"/>
        <v>76.06061854559259</v>
      </c>
      <c r="AF255" s="49">
        <f t="shared" si="171"/>
        <v>0.71405169498824539</v>
      </c>
      <c r="AG255" s="47">
        <f>IF(ISBLANK($D255),"",S255*_xlfn.XLOOKUP(Q255,DATA!$B$24:$B$25,DATA!$C$24:$C$25,"error",0,1)/1000)</f>
        <v>17.399549892450828</v>
      </c>
      <c r="AH255" s="47">
        <f>IF(ISBLANK($D255),"",V255*_xlfn.XLOOKUP(Q255,DATA!$B$24:$B$25,DATA!$C$24:$C$25,"error",0,1)/1000)</f>
        <v>3.8694666188917153</v>
      </c>
      <c r="AI255" s="47">
        <f>IF(ISBLANK($D255),"",X255*_xlfn.XLOOKUP(Q255,DATA!$B$24:$B$25,DATA!$C$24:$C$25,"error",0,1)/1000)</f>
        <v>7.4570860948894655</v>
      </c>
      <c r="AJ255" s="47">
        <f>IF(ISBLANK($D255),"",Z255*_xlfn.XLOOKUP(Q255,DATA!$B$24:$B$25,DATA!$C$24:$C$25,"error",0,1)/1000)</f>
        <v>1.0976253789558761</v>
      </c>
      <c r="AK255" s="47">
        <f>IF(ISBLANK($D255),"",AB255*_xlfn.XLOOKUP(Q255,DATA!$B$24:$B$25,DATA!$C$24:$C$25,"error",0,1)/1000)</f>
        <v>0</v>
      </c>
      <c r="AL255" s="47">
        <f t="shared" si="151"/>
        <v>12.424178092737057</v>
      </c>
      <c r="AM255" s="47">
        <f t="shared" si="152"/>
        <v>4.9753717997137716</v>
      </c>
      <c r="AN255" s="47">
        <f t="shared" si="172"/>
        <v>1.1757589616060296</v>
      </c>
      <c r="AO255" s="47">
        <f t="shared" si="173"/>
        <v>0.26147573252864675</v>
      </c>
      <c r="AP255" s="47">
        <f t="shared" si="174"/>
        <v>0.5039058974357763</v>
      </c>
      <c r="AQ255" s="47">
        <f t="shared" si="175"/>
        <v>7.417104946798167E-2</v>
      </c>
      <c r="AR255" s="47">
        <f t="shared" si="176"/>
        <v>0</v>
      </c>
      <c r="AS255" s="47">
        <f t="shared" si="177"/>
        <v>0.83955267943240475</v>
      </c>
      <c r="AT255" s="47">
        <f t="shared" si="178"/>
        <v>0.3362062821736248</v>
      </c>
      <c r="AU255" s="47">
        <f t="shared" si="179"/>
        <v>6.3945340435796999E-2</v>
      </c>
      <c r="AV255" s="47">
        <f t="shared" si="180"/>
        <v>1.4220733397094244E-2</v>
      </c>
      <c r="AW255" s="47">
        <f t="shared" si="181"/>
        <v>2.7405646234770976E-2</v>
      </c>
      <c r="AX255" s="47">
        <f t="shared" si="182"/>
        <v>4.0338990929160061E-3</v>
      </c>
      <c r="AY255" s="47">
        <f t="shared" si="183"/>
        <v>0</v>
      </c>
      <c r="AZ255" s="47">
        <f t="shared" si="184"/>
        <v>4.5660278724781227E-2</v>
      </c>
      <c r="BA255" s="47">
        <f t="shared" si="185"/>
        <v>1.8285061711015772E-2</v>
      </c>
      <c r="BB255" s="23">
        <f>IF(V255&gt;0,J255*DATA!$C$4,0)</f>
        <v>23387</v>
      </c>
      <c r="BC255" s="23">
        <f>IF(X255&gt;0,N255*_xlfn.XLOOKUP(Budapest!O255,DATA!$B$5:$B$6,DATA!$C$5:$C$6,"error",0,1),0)</f>
        <v>20117.135999999999</v>
      </c>
      <c r="BD255" s="23">
        <f>IF(Z255&gt;0,(L255-M255)*DATA!$C$7,"0,00 ")</f>
        <v>11055</v>
      </c>
      <c r="BE255" s="23">
        <f>IF(G255="basement",D255*DATA!$C$8,IF(G255="ground",0,"error"))</f>
        <v>0</v>
      </c>
      <c r="BF255" s="23">
        <f t="shared" si="186"/>
        <v>54559.135999999999</v>
      </c>
      <c r="BG255" s="23">
        <v>1.48</v>
      </c>
      <c r="BH255" s="23">
        <v>2.85</v>
      </c>
      <c r="BI255" s="23">
        <f t="shared" si="187"/>
        <v>0.56999999999999995</v>
      </c>
      <c r="BJ255" s="23">
        <v>2.33</v>
      </c>
      <c r="BK255" s="23">
        <f t="shared" si="188"/>
        <v>0.21630769230769231</v>
      </c>
      <c r="BL255" s="23">
        <f t="shared" si="189"/>
        <v>0.23928112965340181</v>
      </c>
      <c r="BM255" s="5">
        <v>1.1000000000000001</v>
      </c>
      <c r="BN255" s="5">
        <f t="shared" si="190"/>
        <v>0.56999999999999995</v>
      </c>
      <c r="BO255" s="50"/>
      <c r="BP255" s="48">
        <f t="shared" si="153"/>
        <v>1729.3249999999998</v>
      </c>
      <c r="BQ255" s="51">
        <f t="shared" si="154"/>
        <v>1</v>
      </c>
      <c r="BR255" s="47">
        <f t="shared" si="191"/>
        <v>553.3839999999999</v>
      </c>
      <c r="BS255" s="46">
        <f t="shared" si="155"/>
        <v>4.25</v>
      </c>
      <c r="BT255" s="46">
        <f t="shared" si="192"/>
        <v>1314.2869999999998</v>
      </c>
      <c r="BU255" s="46">
        <f t="shared" si="156"/>
        <v>75.135772092500005</v>
      </c>
      <c r="BV255" s="46">
        <f t="shared" si="157"/>
        <v>58.42641100019231</v>
      </c>
      <c r="BW255" s="46">
        <f t="shared" si="158"/>
        <v>42.934139017907576</v>
      </c>
      <c r="BX255" s="46">
        <f t="shared" si="159"/>
        <v>70.395940842499996</v>
      </c>
      <c r="BY255" s="46">
        <f t="shared" si="160"/>
        <v>75.135772092500005</v>
      </c>
      <c r="BZ255" s="46">
        <f t="shared" si="193"/>
        <v>86586.463759397011</v>
      </c>
      <c r="CA255" s="46">
        <f t="shared" si="193"/>
        <v>67330.596036621617</v>
      </c>
      <c r="CB255" s="46">
        <f t="shared" si="193"/>
        <v>49477.301804236697</v>
      </c>
      <c r="CC255" s="46">
        <f t="shared" si="193"/>
        <v>81124.282226897005</v>
      </c>
      <c r="CD255" s="46">
        <f t="shared" si="193"/>
        <v>86586.463759397011</v>
      </c>
    </row>
    <row r="256" spans="1:82" s="54" customFormat="1" x14ac:dyDescent="0.35">
      <c r="A256" s="39">
        <v>253</v>
      </c>
      <c r="B256" s="40" t="s">
        <v>82</v>
      </c>
      <c r="C256" s="40" t="s">
        <v>344</v>
      </c>
      <c r="D256" s="41">
        <v>190.3</v>
      </c>
      <c r="E256" s="41">
        <f t="shared" si="161"/>
        <v>1065.68</v>
      </c>
      <c r="F256" s="41">
        <v>55.2</v>
      </c>
      <c r="G256" s="42" t="s">
        <v>84</v>
      </c>
      <c r="H256" s="43">
        <v>7</v>
      </c>
      <c r="I256" s="44">
        <v>23.25</v>
      </c>
      <c r="J256" s="41">
        <f t="shared" si="162"/>
        <v>1052.5</v>
      </c>
      <c r="K256" s="42" t="s">
        <v>85</v>
      </c>
      <c r="L256" s="44">
        <v>230.9</v>
      </c>
      <c r="M256" s="44">
        <v>34.6</v>
      </c>
      <c r="N256" s="41">
        <v>196.00900000000001</v>
      </c>
      <c r="O256" s="45" t="s">
        <v>86</v>
      </c>
      <c r="P256" s="45" t="s">
        <v>85</v>
      </c>
      <c r="Q256" s="45" t="s">
        <v>87</v>
      </c>
      <c r="R256" s="45" t="s">
        <v>88</v>
      </c>
      <c r="S256" s="46">
        <f t="shared" si="163"/>
        <v>137117.87637321904</v>
      </c>
      <c r="T256" s="46">
        <f t="shared" si="146"/>
        <v>128.66702609903444</v>
      </c>
      <c r="U256" s="47">
        <f t="shared" si="164"/>
        <v>80789.914232526702</v>
      </c>
      <c r="V256" s="47">
        <f t="shared" si="147"/>
        <v>56327.96214069234</v>
      </c>
      <c r="W256" s="47">
        <f t="shared" si="165"/>
        <v>119762.57158072207</v>
      </c>
      <c r="X256" s="47">
        <f t="shared" si="148"/>
        <v>17355.304792496972</v>
      </c>
      <c r="Y256" s="48">
        <f t="shared" si="166"/>
        <v>122569.35215571901</v>
      </c>
      <c r="Z256" s="47">
        <f t="shared" si="149"/>
        <v>14548.524217500031</v>
      </c>
      <c r="AA256" s="48">
        <f t="shared" si="167"/>
        <v>137117.87637321904</v>
      </c>
      <c r="AB256" s="47">
        <f t="shared" si="150"/>
        <v>0</v>
      </c>
      <c r="AC256" s="47">
        <f t="shared" si="168"/>
        <v>88231.791150689343</v>
      </c>
      <c r="AD256" s="47">
        <f t="shared" si="169"/>
        <v>48886.085222529699</v>
      </c>
      <c r="AE256" s="47">
        <f t="shared" si="170"/>
        <v>45.873137548353817</v>
      </c>
      <c r="AF256" s="49">
        <f t="shared" si="171"/>
        <v>0.64347402019655398</v>
      </c>
      <c r="AG256" s="47">
        <f>IF(ISBLANK($D256),"",S256*_xlfn.XLOOKUP(Q256,DATA!$B$24:$B$25,DATA!$C$24:$C$25,"error",0,1)/1000)</f>
        <v>27.553837257198364</v>
      </c>
      <c r="AH256" s="47">
        <f>IF(ISBLANK($D256),"",V256*_xlfn.XLOOKUP(Q256,DATA!$B$24:$B$25,DATA!$C$24:$C$25,"error",0,1)/1000)</f>
        <v>11.319103992172126</v>
      </c>
      <c r="AI256" s="47">
        <f>IF(ISBLANK($D256),"",X256*_xlfn.XLOOKUP(Q256,DATA!$B$24:$B$25,DATA!$C$24:$C$25,"error",0,1)/1000)</f>
        <v>3.4875484980522664</v>
      </c>
      <c r="AJ256" s="47">
        <f>IF(ISBLANK($D256),"",Z256*_xlfn.XLOOKUP(Q256,DATA!$B$24:$B$25,DATA!$C$24:$C$25,"error",0,1)/1000)</f>
        <v>2.923525941506631</v>
      </c>
      <c r="AK256" s="47">
        <f>IF(ISBLANK($D256),"",AB256*_xlfn.XLOOKUP(Q256,DATA!$B$24:$B$25,DATA!$C$24:$C$25,"error",0,1)/1000)</f>
        <v>0</v>
      </c>
      <c r="AL256" s="47">
        <f t="shared" si="151"/>
        <v>17.730178431731023</v>
      </c>
      <c r="AM256" s="47">
        <f t="shared" si="152"/>
        <v>9.8236588254673407</v>
      </c>
      <c r="AN256" s="47">
        <f t="shared" si="172"/>
        <v>1.8619258131407801</v>
      </c>
      <c r="AO256" s="47">
        <f t="shared" si="173"/>
        <v>0.76487828928960744</v>
      </c>
      <c r="AP256" s="47">
        <f t="shared" si="174"/>
        <v>0.23566795842228647</v>
      </c>
      <c r="AQ256" s="47">
        <f t="shared" si="175"/>
        <v>0.19755464057754166</v>
      </c>
      <c r="AR256" s="47">
        <f t="shared" si="176"/>
        <v>0</v>
      </c>
      <c r="AS256" s="47">
        <f t="shared" si="177"/>
        <v>1.1981008882894355</v>
      </c>
      <c r="AT256" s="47">
        <f t="shared" si="178"/>
        <v>0.66382492485134459</v>
      </c>
      <c r="AU256" s="47">
        <f t="shared" si="179"/>
        <v>0.10126351052842764</v>
      </c>
      <c r="AV256" s="47">
        <f t="shared" si="180"/>
        <v>4.1599004726074744E-2</v>
      </c>
      <c r="AW256" s="47">
        <f t="shared" si="181"/>
        <v>1.2817140522184627E-2</v>
      </c>
      <c r="AX256" s="47">
        <f t="shared" si="182"/>
        <v>1.0744292970684027E-2</v>
      </c>
      <c r="AY256" s="47">
        <f t="shared" si="183"/>
        <v>0</v>
      </c>
      <c r="AZ256" s="47">
        <f t="shared" si="184"/>
        <v>6.5160438218943392E-2</v>
      </c>
      <c r="BA256" s="47">
        <f t="shared" si="185"/>
        <v>3.6103072309484244E-2</v>
      </c>
      <c r="BB256" s="23">
        <f>IF(V256&gt;0,J256*DATA!$C$4,0)</f>
        <v>68412.5</v>
      </c>
      <c r="BC256" s="23">
        <f>IF(X256&gt;0,N256*_xlfn.XLOOKUP(Budapest!O256,DATA!$B$5:$B$6,DATA!$C$5:$C$6,"error",0,1),0)</f>
        <v>9408.4320000000007</v>
      </c>
      <c r="BD256" s="23">
        <f>IF(Z256&gt;0,(L256-M256)*DATA!$C$7,"0,00 ")</f>
        <v>29445</v>
      </c>
      <c r="BE256" s="23">
        <f>IF(G256="basement",D256*DATA!$C$8,IF(G256="ground",0,"error"))</f>
        <v>0</v>
      </c>
      <c r="BF256" s="23">
        <f t="shared" si="186"/>
        <v>107265.932</v>
      </c>
      <c r="BG256" s="23">
        <v>1.48</v>
      </c>
      <c r="BH256" s="23">
        <v>2.5877652663490691</v>
      </c>
      <c r="BI256" s="23">
        <f t="shared" si="187"/>
        <v>0.56999999999999995</v>
      </c>
      <c r="BJ256" s="23">
        <v>2.33</v>
      </c>
      <c r="BK256" s="23">
        <f t="shared" si="188"/>
        <v>0.21630769230769231</v>
      </c>
      <c r="BL256" s="23">
        <f t="shared" si="189"/>
        <v>0.23928112965340181</v>
      </c>
      <c r="BM256" s="5">
        <v>1.1000000000000001</v>
      </c>
      <c r="BN256" s="5">
        <f t="shared" si="190"/>
        <v>0.56999999999999995</v>
      </c>
      <c r="BO256" s="50"/>
      <c r="BP256" s="48">
        <f t="shared" si="153"/>
        <v>4424.4750000000004</v>
      </c>
      <c r="BQ256" s="51">
        <f t="shared" si="154"/>
        <v>7</v>
      </c>
      <c r="BR256" s="47">
        <f t="shared" si="191"/>
        <v>1415.8320000000001</v>
      </c>
      <c r="BS256" s="46">
        <f t="shared" si="155"/>
        <v>23.25</v>
      </c>
      <c r="BT256" s="46">
        <f t="shared" si="192"/>
        <v>3539.5800000000004</v>
      </c>
      <c r="BU256" s="46">
        <f t="shared" si="156"/>
        <v>118.98462024750002</v>
      </c>
      <c r="BV256" s="46">
        <f t="shared" si="157"/>
        <v>70.105791593653848</v>
      </c>
      <c r="BW256" s="46">
        <f t="shared" si="158"/>
        <v>103.92448071912709</v>
      </c>
      <c r="BX256" s="46">
        <f t="shared" si="159"/>
        <v>106.3600764975</v>
      </c>
      <c r="BY256" s="46">
        <f t="shared" si="160"/>
        <v>118.98462024750002</v>
      </c>
      <c r="BZ256" s="46">
        <f t="shared" si="193"/>
        <v>137117.87637321904</v>
      </c>
      <c r="CA256" s="46">
        <f t="shared" si="193"/>
        <v>80789.914232526702</v>
      </c>
      <c r="CB256" s="46">
        <f t="shared" si="193"/>
        <v>119762.57158072207</v>
      </c>
      <c r="CC256" s="46">
        <f t="shared" si="193"/>
        <v>122569.35215571901</v>
      </c>
      <c r="CD256" s="46">
        <f t="shared" si="193"/>
        <v>137117.87637321904</v>
      </c>
    </row>
    <row r="257" spans="1:82" s="54" customFormat="1" x14ac:dyDescent="0.35">
      <c r="A257" s="39">
        <v>254</v>
      </c>
      <c r="B257" s="40" t="s">
        <v>82</v>
      </c>
      <c r="C257" s="40" t="s">
        <v>345</v>
      </c>
      <c r="D257" s="41">
        <v>206.2</v>
      </c>
      <c r="E257" s="41">
        <f t="shared" si="161"/>
        <v>824.80000000000007</v>
      </c>
      <c r="F257" s="41">
        <v>58.2</v>
      </c>
      <c r="G257" s="42" t="s">
        <v>84</v>
      </c>
      <c r="H257" s="43">
        <v>5</v>
      </c>
      <c r="I257" s="44">
        <v>17.5</v>
      </c>
      <c r="J257" s="41">
        <f t="shared" si="162"/>
        <v>825</v>
      </c>
      <c r="K257" s="42" t="s">
        <v>97</v>
      </c>
      <c r="L257" s="44">
        <v>193.5</v>
      </c>
      <c r="M257" s="44">
        <v>193.5</v>
      </c>
      <c r="N257" s="41">
        <v>212.386</v>
      </c>
      <c r="O257" s="45" t="s">
        <v>86</v>
      </c>
      <c r="P257" s="45" t="s">
        <v>97</v>
      </c>
      <c r="Q257" s="45" t="s">
        <v>87</v>
      </c>
      <c r="R257" s="45" t="s">
        <v>88</v>
      </c>
      <c r="S257" s="46">
        <f t="shared" si="163"/>
        <v>41939.878285004015</v>
      </c>
      <c r="T257" s="46">
        <f t="shared" si="146"/>
        <v>50.848543022555788</v>
      </c>
      <c r="U257" s="47">
        <f t="shared" si="164"/>
        <v>41939.878285004015</v>
      </c>
      <c r="V257" s="47">
        <f t="shared" si="147"/>
        <v>0</v>
      </c>
      <c r="W257" s="47">
        <f t="shared" si="165"/>
        <v>41045.337308406037</v>
      </c>
      <c r="X257" s="47">
        <f t="shared" si="148"/>
        <v>894.54097659797844</v>
      </c>
      <c r="Y257" s="48">
        <f t="shared" si="166"/>
        <v>41939.878285004015</v>
      </c>
      <c r="Z257" s="47">
        <f t="shared" si="149"/>
        <v>0</v>
      </c>
      <c r="AA257" s="48">
        <f t="shared" si="167"/>
        <v>41939.878285004015</v>
      </c>
      <c r="AB257" s="47">
        <f t="shared" si="150"/>
        <v>0</v>
      </c>
      <c r="AC257" s="47">
        <f t="shared" si="168"/>
        <v>894.54097659797844</v>
      </c>
      <c r="AD257" s="47">
        <f t="shared" si="169"/>
        <v>41045.337308406037</v>
      </c>
      <c r="AE257" s="47">
        <f t="shared" si="170"/>
        <v>49.763988007281803</v>
      </c>
      <c r="AF257" s="49">
        <f t="shared" si="171"/>
        <v>2.1329126673165111E-2</v>
      </c>
      <c r="AG257" s="47">
        <f>IF(ISBLANK($D257),"",S257*_xlfn.XLOOKUP(Q257,DATA!$B$24:$B$25,DATA!$C$24:$C$25,"error",0,1)/1000)</f>
        <v>8.4278185413715558</v>
      </c>
      <c r="AH257" s="47">
        <f>IF(ISBLANK($D257),"",V257*_xlfn.XLOOKUP(Q257,DATA!$B$24:$B$25,DATA!$C$24:$C$25,"error",0,1)/1000)</f>
        <v>0</v>
      </c>
      <c r="AI257" s="47">
        <f>IF(ISBLANK($D257),"",X257*_xlfn.XLOOKUP(Q257,DATA!$B$24:$B$25,DATA!$C$24:$C$25,"error",0,1)/1000)</f>
        <v>0.17975800924736376</v>
      </c>
      <c r="AJ257" s="47">
        <f>IF(ISBLANK($D257),"",Z257*_xlfn.XLOOKUP(Q257,DATA!$B$24:$B$25,DATA!$C$24:$C$25,"error",0,1)/1000)</f>
        <v>0</v>
      </c>
      <c r="AK257" s="47">
        <f>IF(ISBLANK($D257),"",AB257*_xlfn.XLOOKUP(Q257,DATA!$B$24:$B$25,DATA!$C$24:$C$25,"error",0,1)/1000)</f>
        <v>0</v>
      </c>
      <c r="AL257" s="47">
        <f t="shared" si="151"/>
        <v>0.17975800924736376</v>
      </c>
      <c r="AM257" s="47">
        <f t="shared" si="152"/>
        <v>8.2480605321241924</v>
      </c>
      <c r="AN257" s="47">
        <f t="shared" si="172"/>
        <v>0.56950227092405048</v>
      </c>
      <c r="AO257" s="47">
        <f t="shared" si="173"/>
        <v>0</v>
      </c>
      <c r="AP257" s="47">
        <f t="shared" si="174"/>
        <v>1.2146986077194281E-2</v>
      </c>
      <c r="AQ257" s="47">
        <f t="shared" si="175"/>
        <v>0</v>
      </c>
      <c r="AR257" s="47">
        <f t="shared" si="176"/>
        <v>0</v>
      </c>
      <c r="AS257" s="47">
        <f t="shared" si="177"/>
        <v>1.2146986077194281E-2</v>
      </c>
      <c r="AT257" s="47">
        <f t="shared" si="178"/>
        <v>0.55735528484685615</v>
      </c>
      <c r="AU257" s="47">
        <f t="shared" si="179"/>
        <v>3.0973199254593832E-2</v>
      </c>
      <c r="AV257" s="47">
        <f t="shared" si="180"/>
        <v>0</v>
      </c>
      <c r="AW257" s="47">
        <f t="shared" si="181"/>
        <v>6.6063129037441588E-4</v>
      </c>
      <c r="AX257" s="47">
        <f t="shared" si="182"/>
        <v>0</v>
      </c>
      <c r="AY257" s="47">
        <f t="shared" si="183"/>
        <v>0</v>
      </c>
      <c r="AZ257" s="47">
        <f t="shared" si="184"/>
        <v>6.6063129037441588E-4</v>
      </c>
      <c r="BA257" s="47">
        <f t="shared" si="185"/>
        <v>3.0312567964219415E-2</v>
      </c>
      <c r="BB257" s="23">
        <f>IF(V257&gt;0,J257*DATA!$C$4,0)</f>
        <v>0</v>
      </c>
      <c r="BC257" s="23">
        <f>IF(X257&gt;0,N257*_xlfn.XLOOKUP(Budapest!O257,DATA!$B$5:$B$6,DATA!$C$5:$C$6,"error",0,1),0)</f>
        <v>10194.528</v>
      </c>
      <c r="BD257" s="23" t="str">
        <f>IF(Z257&gt;0,(L257-M257)*DATA!$C$7,"0,00 ")</f>
        <v xml:space="preserve">0,00 </v>
      </c>
      <c r="BE257" s="23">
        <f>IF(G257="basement",D257*DATA!$C$8,IF(G257="ground",0,"error"))</f>
        <v>0</v>
      </c>
      <c r="BF257" s="23">
        <f t="shared" si="186"/>
        <v>10194.528</v>
      </c>
      <c r="BG257" s="23">
        <v>0.25</v>
      </c>
      <c r="BH257" s="23">
        <v>1.1000000000000001</v>
      </c>
      <c r="BI257" s="23">
        <f t="shared" si="187"/>
        <v>0.56999999999999995</v>
      </c>
      <c r="BJ257" s="23">
        <v>0.22</v>
      </c>
      <c r="BK257" s="23">
        <f t="shared" si="188"/>
        <v>0.25</v>
      </c>
      <c r="BL257" s="23">
        <f t="shared" si="189"/>
        <v>0.12054794520547943</v>
      </c>
      <c r="BM257" s="5">
        <v>1.1000000000000001</v>
      </c>
      <c r="BN257" s="5">
        <f t="shared" si="190"/>
        <v>0.56999999999999995</v>
      </c>
      <c r="BO257" s="50"/>
      <c r="BP257" s="48">
        <f t="shared" si="153"/>
        <v>3608.5</v>
      </c>
      <c r="BQ257" s="51">
        <f t="shared" si="154"/>
        <v>5</v>
      </c>
      <c r="BR257" s="47">
        <f t="shared" si="191"/>
        <v>1154.72</v>
      </c>
      <c r="BS257" s="46">
        <f t="shared" si="155"/>
        <v>17.5</v>
      </c>
      <c r="BT257" s="46">
        <f t="shared" si="192"/>
        <v>2886.8</v>
      </c>
      <c r="BU257" s="46">
        <f t="shared" si="156"/>
        <v>36.393507710000009</v>
      </c>
      <c r="BV257" s="46">
        <f t="shared" si="157"/>
        <v>36.393507710000009</v>
      </c>
      <c r="BW257" s="46">
        <f t="shared" si="158"/>
        <v>35.617265973972607</v>
      </c>
      <c r="BX257" s="46">
        <f t="shared" si="159"/>
        <v>36.393507710000009</v>
      </c>
      <c r="BY257" s="46">
        <f t="shared" si="160"/>
        <v>36.393507710000009</v>
      </c>
      <c r="BZ257" s="46">
        <f t="shared" si="193"/>
        <v>41939.878285004015</v>
      </c>
      <c r="CA257" s="46">
        <f t="shared" si="193"/>
        <v>41939.878285004015</v>
      </c>
      <c r="CB257" s="46">
        <f t="shared" si="193"/>
        <v>41045.337308406037</v>
      </c>
      <c r="CC257" s="46">
        <f t="shared" si="193"/>
        <v>41939.878285004015</v>
      </c>
      <c r="CD257" s="46">
        <f t="shared" si="193"/>
        <v>41939.878285004015</v>
      </c>
    </row>
    <row r="258" spans="1:82" s="54" customFormat="1" x14ac:dyDescent="0.35">
      <c r="A258" s="39">
        <v>255</v>
      </c>
      <c r="B258" s="40" t="s">
        <v>82</v>
      </c>
      <c r="C258" s="40" t="s">
        <v>346</v>
      </c>
      <c r="D258" s="41">
        <v>172.9</v>
      </c>
      <c r="E258" s="41">
        <f t="shared" si="161"/>
        <v>691.60000000000014</v>
      </c>
      <c r="F258" s="41">
        <v>55.6</v>
      </c>
      <c r="G258" s="42" t="s">
        <v>84</v>
      </c>
      <c r="H258" s="43">
        <v>5</v>
      </c>
      <c r="I258" s="44">
        <v>17.5</v>
      </c>
      <c r="J258" s="41">
        <f t="shared" si="162"/>
        <v>778.4</v>
      </c>
      <c r="K258" s="42" t="s">
        <v>85</v>
      </c>
      <c r="L258" s="44">
        <v>194.6</v>
      </c>
      <c r="M258" s="44">
        <v>29.1</v>
      </c>
      <c r="N258" s="41">
        <v>178.08700000000002</v>
      </c>
      <c r="O258" s="45" t="s">
        <v>86</v>
      </c>
      <c r="P258" s="45" t="s">
        <v>85</v>
      </c>
      <c r="Q258" s="45" t="s">
        <v>87</v>
      </c>
      <c r="R258" s="45" t="s">
        <v>88</v>
      </c>
      <c r="S258" s="46">
        <f t="shared" si="163"/>
        <v>106318.67856631699</v>
      </c>
      <c r="T258" s="46">
        <f t="shared" si="146"/>
        <v>153.72856935557687</v>
      </c>
      <c r="U258" s="47">
        <f t="shared" si="164"/>
        <v>64660.069796421631</v>
      </c>
      <c r="V258" s="47">
        <f t="shared" si="147"/>
        <v>41658.608769895356</v>
      </c>
      <c r="W258" s="47">
        <f t="shared" si="165"/>
        <v>90550.248725945363</v>
      </c>
      <c r="X258" s="47">
        <f t="shared" si="148"/>
        <v>15768.429840371624</v>
      </c>
      <c r="Y258" s="48">
        <f t="shared" si="166"/>
        <v>94052.857078817004</v>
      </c>
      <c r="Z258" s="47">
        <f t="shared" si="149"/>
        <v>12265.821487499983</v>
      </c>
      <c r="AA258" s="48">
        <f t="shared" si="167"/>
        <v>106318.67856631699</v>
      </c>
      <c r="AB258" s="47">
        <f t="shared" si="150"/>
        <v>0</v>
      </c>
      <c r="AC258" s="47">
        <f t="shared" si="168"/>
        <v>69692.86009776697</v>
      </c>
      <c r="AD258" s="47">
        <f t="shared" si="169"/>
        <v>36625.818468550016</v>
      </c>
      <c r="AE258" s="47">
        <f t="shared" si="170"/>
        <v>52.958094951633903</v>
      </c>
      <c r="AF258" s="49">
        <f t="shared" si="171"/>
        <v>0.65550908869033375</v>
      </c>
      <c r="AG258" s="47">
        <f>IF(ISBLANK($D258),"",S258*_xlfn.XLOOKUP(Q258,DATA!$B$24:$B$25,DATA!$C$24:$C$25,"error",0,1)/1000)</f>
        <v>21.364738457901396</v>
      </c>
      <c r="AH258" s="47">
        <f>IF(ISBLANK($D258),"",V258*_xlfn.XLOOKUP(Q258,DATA!$B$24:$B$25,DATA!$C$24:$C$25,"error",0,1)/1000)</f>
        <v>8.3712974323104721</v>
      </c>
      <c r="AI258" s="47">
        <f>IF(ISBLANK($D258),"",X258*_xlfn.XLOOKUP(Q258,DATA!$B$24:$B$25,DATA!$C$24:$C$25,"error",0,1)/1000)</f>
        <v>3.1686659764226772</v>
      </c>
      <c r="AJ258" s="47">
        <f>IF(ISBLANK($D258),"",Z258*_xlfn.XLOOKUP(Q258,DATA!$B$24:$B$25,DATA!$C$24:$C$25,"error",0,1)/1000)</f>
        <v>2.4648168279131215</v>
      </c>
      <c r="AK258" s="47">
        <f>IF(ISBLANK($D258),"",AB258*_xlfn.XLOOKUP(Q258,DATA!$B$24:$B$25,DATA!$C$24:$C$25,"error",0,1)/1000)</f>
        <v>0</v>
      </c>
      <c r="AL258" s="47">
        <f t="shared" si="151"/>
        <v>14.004780236646271</v>
      </c>
      <c r="AM258" s="47">
        <f t="shared" si="152"/>
        <v>7.3599582212551251</v>
      </c>
      <c r="AN258" s="47">
        <f t="shared" si="172"/>
        <v>1.4437030187283932</v>
      </c>
      <c r="AO258" s="47">
        <f t="shared" si="173"/>
        <v>0.56568290772734409</v>
      </c>
      <c r="AP258" s="47">
        <f t="shared" si="174"/>
        <v>0.2141197583353297</v>
      </c>
      <c r="AQ258" s="47">
        <f t="shared" si="175"/>
        <v>0.16655778408345912</v>
      </c>
      <c r="AR258" s="47">
        <f t="shared" si="176"/>
        <v>0</v>
      </c>
      <c r="AS258" s="47">
        <f t="shared" si="177"/>
        <v>0.94636045014613301</v>
      </c>
      <c r="AT258" s="47">
        <f t="shared" si="178"/>
        <v>0.49734256858226022</v>
      </c>
      <c r="AU258" s="47">
        <f t="shared" si="179"/>
        <v>7.8517862959490356E-2</v>
      </c>
      <c r="AV258" s="47">
        <f t="shared" si="180"/>
        <v>3.076547769955016E-2</v>
      </c>
      <c r="AW258" s="47">
        <f t="shared" si="181"/>
        <v>1.1645210700397882E-2</v>
      </c>
      <c r="AX258" s="47">
        <f t="shared" si="182"/>
        <v>9.0584843945399913E-3</v>
      </c>
      <c r="AY258" s="47">
        <f t="shared" si="183"/>
        <v>0</v>
      </c>
      <c r="AZ258" s="47">
        <f t="shared" si="184"/>
        <v>5.1469172794488038E-2</v>
      </c>
      <c r="BA258" s="47">
        <f t="shared" si="185"/>
        <v>2.7048690165002318E-2</v>
      </c>
      <c r="BB258" s="23">
        <f>IF(V258&gt;0,J258*DATA!$C$4,0)</f>
        <v>50596</v>
      </c>
      <c r="BC258" s="23">
        <f>IF(X258&gt;0,N258*_xlfn.XLOOKUP(Budapest!O258,DATA!$B$5:$B$6,DATA!$C$5:$C$6,"error",0,1),0)</f>
        <v>8548.1760000000013</v>
      </c>
      <c r="BD258" s="23">
        <f>IF(Z258&gt;0,(L258-M258)*DATA!$C$7,"0,00 ")</f>
        <v>24825</v>
      </c>
      <c r="BE258" s="23">
        <f>IF(G258="basement",D258*DATA!$C$8,IF(G258="ground",0,"error"))</f>
        <v>0</v>
      </c>
      <c r="BF258" s="23">
        <f t="shared" si="186"/>
        <v>83969.176000000007</v>
      </c>
      <c r="BG258" s="23">
        <v>1.48</v>
      </c>
      <c r="BH258" s="23">
        <v>2.5883093525179857</v>
      </c>
      <c r="BI258" s="23">
        <f t="shared" si="187"/>
        <v>0.56999999999999995</v>
      </c>
      <c r="BJ258" s="23">
        <v>2.33</v>
      </c>
      <c r="BK258" s="23">
        <f t="shared" si="188"/>
        <v>0.21630769230769231</v>
      </c>
      <c r="BL258" s="23">
        <f t="shared" si="189"/>
        <v>0.23928112965340181</v>
      </c>
      <c r="BM258" s="5">
        <v>1.1000000000000001</v>
      </c>
      <c r="BN258" s="5">
        <f t="shared" si="190"/>
        <v>0.56999999999999995</v>
      </c>
      <c r="BO258" s="50"/>
      <c r="BP258" s="48">
        <f t="shared" si="153"/>
        <v>3025.75</v>
      </c>
      <c r="BQ258" s="51">
        <f t="shared" si="154"/>
        <v>5</v>
      </c>
      <c r="BR258" s="47">
        <f t="shared" si="191"/>
        <v>968.24</v>
      </c>
      <c r="BS258" s="46">
        <f t="shared" si="155"/>
        <v>17.5</v>
      </c>
      <c r="BT258" s="46">
        <f t="shared" si="192"/>
        <v>2420.6</v>
      </c>
      <c r="BU258" s="46">
        <f t="shared" si="156"/>
        <v>92.258485392499978</v>
      </c>
      <c r="BV258" s="46">
        <f t="shared" si="157"/>
        <v>56.109050500192318</v>
      </c>
      <c r="BW258" s="46">
        <f t="shared" si="158"/>
        <v>78.575363351219508</v>
      </c>
      <c r="BX258" s="46">
        <f t="shared" si="159"/>
        <v>81.614766642500001</v>
      </c>
      <c r="BY258" s="46">
        <f t="shared" si="160"/>
        <v>92.258485392499978</v>
      </c>
      <c r="BZ258" s="46">
        <f t="shared" si="193"/>
        <v>106318.67856631699</v>
      </c>
      <c r="CA258" s="46">
        <f t="shared" si="193"/>
        <v>64660.069796421631</v>
      </c>
      <c r="CB258" s="46">
        <f t="shared" si="193"/>
        <v>90550.248725945363</v>
      </c>
      <c r="CC258" s="46">
        <f t="shared" si="193"/>
        <v>94052.857078817004</v>
      </c>
      <c r="CD258" s="46">
        <f t="shared" si="193"/>
        <v>106318.67856631699</v>
      </c>
    </row>
    <row r="259" spans="1:82" s="54" customFormat="1" x14ac:dyDescent="0.35">
      <c r="A259" s="39">
        <v>256</v>
      </c>
      <c r="B259" s="40" t="s">
        <v>82</v>
      </c>
      <c r="C259" s="40" t="s">
        <v>347</v>
      </c>
      <c r="D259" s="41">
        <v>151.30000000000001</v>
      </c>
      <c r="E259" s="41">
        <f t="shared" si="161"/>
        <v>605.20000000000005</v>
      </c>
      <c r="F259" s="41">
        <v>52.4</v>
      </c>
      <c r="G259" s="42" t="s">
        <v>84</v>
      </c>
      <c r="H259" s="43">
        <v>5</v>
      </c>
      <c r="I259" s="44">
        <v>17.5</v>
      </c>
      <c r="J259" s="41">
        <f t="shared" si="162"/>
        <v>733.6</v>
      </c>
      <c r="K259" s="42" t="s">
        <v>85</v>
      </c>
      <c r="L259" s="44">
        <v>183.4</v>
      </c>
      <c r="M259" s="44">
        <v>155.80000000000001</v>
      </c>
      <c r="N259" s="41">
        <v>155.83900000000003</v>
      </c>
      <c r="O259" s="45" t="s">
        <v>86</v>
      </c>
      <c r="P259" s="45" t="s">
        <v>85</v>
      </c>
      <c r="Q259" s="45" t="s">
        <v>87</v>
      </c>
      <c r="R259" s="45" t="s">
        <v>88</v>
      </c>
      <c r="S259" s="46">
        <f t="shared" si="163"/>
        <v>88246.493343449023</v>
      </c>
      <c r="T259" s="46">
        <f t="shared" si="146"/>
        <v>145.81376956947955</v>
      </c>
      <c r="U259" s="47">
        <f t="shared" si="164"/>
        <v>48985.502344482862</v>
      </c>
      <c r="V259" s="47">
        <f t="shared" si="147"/>
        <v>39260.990998966161</v>
      </c>
      <c r="W259" s="47">
        <f t="shared" si="165"/>
        <v>74447.977236750186</v>
      </c>
      <c r="X259" s="47">
        <f t="shared" si="148"/>
        <v>13798.516106698837</v>
      </c>
      <c r="Y259" s="48">
        <f t="shared" si="166"/>
        <v>86200.954533449025</v>
      </c>
      <c r="Z259" s="47">
        <f t="shared" si="149"/>
        <v>2045.5388099999982</v>
      </c>
      <c r="AA259" s="48">
        <f t="shared" si="167"/>
        <v>88246.493343449023</v>
      </c>
      <c r="AB259" s="47">
        <f t="shared" si="150"/>
        <v>0</v>
      </c>
      <c r="AC259" s="47">
        <f t="shared" si="168"/>
        <v>55105.045915664996</v>
      </c>
      <c r="AD259" s="47">
        <f t="shared" si="169"/>
        <v>33141.447427784027</v>
      </c>
      <c r="AE259" s="47">
        <f t="shared" si="170"/>
        <v>54.761149087547956</v>
      </c>
      <c r="AF259" s="49">
        <f t="shared" si="171"/>
        <v>0.62444459635580207</v>
      </c>
      <c r="AG259" s="47">
        <f>IF(ISBLANK($D259),"",S259*_xlfn.XLOOKUP(Q259,DATA!$B$24:$B$25,DATA!$C$24:$C$25,"error",0,1)/1000)</f>
        <v>17.733132837366078</v>
      </c>
      <c r="AH259" s="47">
        <f>IF(ISBLANK($D259),"",V259*_xlfn.XLOOKUP(Q259,DATA!$B$24:$B$25,DATA!$C$24:$C$25,"error",0,1)/1000)</f>
        <v>7.8894961412422502</v>
      </c>
      <c r="AI259" s="47">
        <f>IF(ISBLANK($D259),"",X259*_xlfn.XLOOKUP(Q259,DATA!$B$24:$B$25,DATA!$C$24:$C$25,"error",0,1)/1000)</f>
        <v>2.7728118116411311</v>
      </c>
      <c r="AJ259" s="47">
        <f>IF(ISBLANK($D259),"",Z259*_xlfn.XLOOKUP(Q259,DATA!$B$24:$B$25,DATA!$C$24:$C$25,"error",0,1)/1000)</f>
        <v>0.4110510238694996</v>
      </c>
      <c r="AK259" s="47">
        <f>IF(ISBLANK($D259),"",AB259*_xlfn.XLOOKUP(Q259,DATA!$B$24:$B$25,DATA!$C$24:$C$25,"error",0,1)/1000)</f>
        <v>0</v>
      </c>
      <c r="AL259" s="47">
        <f t="shared" si="151"/>
        <v>11.07335897675288</v>
      </c>
      <c r="AM259" s="47">
        <f t="shared" si="152"/>
        <v>6.659773860613198</v>
      </c>
      <c r="AN259" s="47">
        <f t="shared" si="172"/>
        <v>1.198300529597579</v>
      </c>
      <c r="AO259" s="47">
        <f t="shared" si="173"/>
        <v>0.53312561807397219</v>
      </c>
      <c r="AP259" s="47">
        <f t="shared" si="174"/>
        <v>0.18737026857221176</v>
      </c>
      <c r="AQ259" s="47">
        <f t="shared" si="175"/>
        <v>2.7776403871320084E-2</v>
      </c>
      <c r="AR259" s="47">
        <f t="shared" si="176"/>
        <v>0</v>
      </c>
      <c r="AS259" s="47">
        <f t="shared" si="177"/>
        <v>0.7482722905175041</v>
      </c>
      <c r="AT259" s="47">
        <f t="shared" si="178"/>
        <v>0.45002823908007494</v>
      </c>
      <c r="AU259" s="47">
        <f t="shared" si="179"/>
        <v>6.5171295998327744E-2</v>
      </c>
      <c r="AV259" s="47">
        <f t="shared" si="180"/>
        <v>2.8994802724036508E-2</v>
      </c>
      <c r="AW259" s="47">
        <f t="shared" si="181"/>
        <v>1.0190401266455762E-2</v>
      </c>
      <c r="AX259" s="47">
        <f t="shared" si="182"/>
        <v>1.5106596331679993E-3</v>
      </c>
      <c r="AY259" s="47">
        <f t="shared" si="183"/>
        <v>0</v>
      </c>
      <c r="AZ259" s="47">
        <f t="shared" si="184"/>
        <v>4.0695863623660268E-2</v>
      </c>
      <c r="BA259" s="47">
        <f t="shared" si="185"/>
        <v>2.4475432374667476E-2</v>
      </c>
      <c r="BB259" s="23">
        <f>IF(V259&gt;0,J259*DATA!$C$4,0)</f>
        <v>47684</v>
      </c>
      <c r="BC259" s="23">
        <f>IF(X259&gt;0,N259*_xlfn.XLOOKUP(Budapest!O259,DATA!$B$5:$B$6,DATA!$C$5:$C$6,"error",0,1),0)</f>
        <v>7480.2720000000008</v>
      </c>
      <c r="BD259" s="23">
        <f>IF(Z259&gt;0,(L259-M259)*DATA!$C$7,"0,00 ")</f>
        <v>4139.9999999999991</v>
      </c>
      <c r="BE259" s="23">
        <f>IF(G259="basement",D259*DATA!$C$8,IF(G259="ground",0,"error"))</f>
        <v>0</v>
      </c>
      <c r="BF259" s="23">
        <f t="shared" si="186"/>
        <v>59304.271999999997</v>
      </c>
      <c r="BG259" s="23">
        <v>1.48</v>
      </c>
      <c r="BH259" s="23">
        <v>1.3633587786259542</v>
      </c>
      <c r="BI259" s="23">
        <f t="shared" si="187"/>
        <v>0.56999999999999995</v>
      </c>
      <c r="BJ259" s="23">
        <v>2.33</v>
      </c>
      <c r="BK259" s="23">
        <f t="shared" si="188"/>
        <v>0.21630769230769231</v>
      </c>
      <c r="BL259" s="23">
        <f t="shared" si="189"/>
        <v>0.23928112965340181</v>
      </c>
      <c r="BM259" s="5">
        <v>1.1000000000000001</v>
      </c>
      <c r="BN259" s="5">
        <f t="shared" si="190"/>
        <v>0.56999999999999995</v>
      </c>
      <c r="BO259" s="50"/>
      <c r="BP259" s="48">
        <f t="shared" si="153"/>
        <v>2647.75</v>
      </c>
      <c r="BQ259" s="51">
        <f t="shared" si="154"/>
        <v>5</v>
      </c>
      <c r="BR259" s="47">
        <f t="shared" si="191"/>
        <v>847.28</v>
      </c>
      <c r="BS259" s="46">
        <f t="shared" si="155"/>
        <v>17.5</v>
      </c>
      <c r="BT259" s="46">
        <f t="shared" si="192"/>
        <v>2118.2000000000003</v>
      </c>
      <c r="BU259" s="46">
        <f t="shared" si="156"/>
        <v>76.576269822500009</v>
      </c>
      <c r="BV259" s="46">
        <f t="shared" si="157"/>
        <v>42.507377945576934</v>
      </c>
      <c r="BW259" s="46">
        <f t="shared" si="158"/>
        <v>64.602548799679084</v>
      </c>
      <c r="BX259" s="46">
        <f t="shared" si="159"/>
        <v>74.80124482250001</v>
      </c>
      <c r="BY259" s="46">
        <f t="shared" si="160"/>
        <v>76.576269822500009</v>
      </c>
      <c r="BZ259" s="46">
        <f t="shared" si="193"/>
        <v>88246.493343449023</v>
      </c>
      <c r="CA259" s="46">
        <f t="shared" si="193"/>
        <v>48985.502344482862</v>
      </c>
      <c r="CB259" s="46">
        <f t="shared" si="193"/>
        <v>74447.977236750186</v>
      </c>
      <c r="CC259" s="46">
        <f t="shared" si="193"/>
        <v>86200.954533449025</v>
      </c>
      <c r="CD259" s="46">
        <f t="shared" si="193"/>
        <v>88246.493343449023</v>
      </c>
    </row>
    <row r="260" spans="1:82" s="54" customFormat="1" x14ac:dyDescent="0.35">
      <c r="A260" s="39">
        <v>257</v>
      </c>
      <c r="B260" s="40" t="s">
        <v>82</v>
      </c>
      <c r="C260" s="40" t="s">
        <v>348</v>
      </c>
      <c r="D260" s="41">
        <v>388.4</v>
      </c>
      <c r="E260" s="41">
        <f t="shared" si="161"/>
        <v>1242.8800000000001</v>
      </c>
      <c r="F260" s="41">
        <v>77.8</v>
      </c>
      <c r="G260" s="42" t="s">
        <v>90</v>
      </c>
      <c r="H260" s="43">
        <v>4</v>
      </c>
      <c r="I260" s="44">
        <v>14.5</v>
      </c>
      <c r="J260" s="41">
        <f t="shared" si="162"/>
        <v>924.99999999999989</v>
      </c>
      <c r="K260" s="42" t="s">
        <v>85</v>
      </c>
      <c r="L260" s="44">
        <v>203.1</v>
      </c>
      <c r="M260" s="44">
        <v>0</v>
      </c>
      <c r="N260" s="41">
        <v>400.05199999999996</v>
      </c>
      <c r="O260" s="45" t="s">
        <v>86</v>
      </c>
      <c r="P260" s="45" t="s">
        <v>85</v>
      </c>
      <c r="Q260" s="45" t="s">
        <v>87</v>
      </c>
      <c r="R260" s="45" t="s">
        <v>88</v>
      </c>
      <c r="S260" s="46">
        <f t="shared" si="163"/>
        <v>159652.06227611203</v>
      </c>
      <c r="T260" s="46">
        <f t="shared" ref="T260:T298" si="194">S260/E260</f>
        <v>128.45331993121783</v>
      </c>
      <c r="U260" s="47">
        <f t="shared" si="164"/>
        <v>110147.67749688125</v>
      </c>
      <c r="V260" s="47">
        <f t="shared" ref="V260:V298" si="195">IF(ISBLANK(D260)," ",S260-U260)</f>
        <v>49504.384779230779</v>
      </c>
      <c r="W260" s="47">
        <f t="shared" si="165"/>
        <v>124230.0949539585</v>
      </c>
      <c r="X260" s="47">
        <f t="shared" ref="X260:X298" si="196">IF(ISBLANK(D260)," ",S260-W260)</f>
        <v>35421.967322153534</v>
      </c>
      <c r="Y260" s="48">
        <f t="shared" si="166"/>
        <v>144599.56472861199</v>
      </c>
      <c r="Z260" s="47">
        <f t="shared" ref="Z260:Z298" si="197">IF(ISBLANK(D260)," ",S260-Y260)</f>
        <v>15052.497547500039</v>
      </c>
      <c r="AA260" s="48">
        <f t="shared" si="167"/>
        <v>156066.70312054676</v>
      </c>
      <c r="AB260" s="47">
        <f t="shared" ref="AB260:AB298" si="198">IF(ISBLANK(D260)," ",S260-AA260)</f>
        <v>3585.3591555652674</v>
      </c>
      <c r="AC260" s="47">
        <f t="shared" si="168"/>
        <v>103564.20880444962</v>
      </c>
      <c r="AD260" s="47">
        <f t="shared" si="169"/>
        <v>56087.853471662413</v>
      </c>
      <c r="AE260" s="47">
        <f t="shared" si="170"/>
        <v>45.127328037833422</v>
      </c>
      <c r="AF260" s="49">
        <f t="shared" si="171"/>
        <v>0.64868694665114535</v>
      </c>
      <c r="AG260" s="47">
        <f>IF(ISBLANK($D260),"",S260*_xlfn.XLOOKUP(Q260,DATA!$B$24:$B$25,DATA!$C$24:$C$25,"error",0,1)/1000)</f>
        <v>32.082081914384709</v>
      </c>
      <c r="AH260" s="47">
        <f>IF(ISBLANK($D260),"",V260*_xlfn.XLOOKUP(Q260,DATA!$B$24:$B$25,DATA!$C$24:$C$25,"error",0,1)/1000)</f>
        <v>9.9479061213864242</v>
      </c>
      <c r="AI260" s="47">
        <f>IF(ISBLANK($D260),"",X260*_xlfn.XLOOKUP(Q260,DATA!$B$24:$B$25,DATA!$C$24:$C$25,"error",0,1)/1000)</f>
        <v>7.1180443333867522</v>
      </c>
      <c r="AJ260" s="47">
        <f>IF(ISBLANK($D260),"",Z260*_xlfn.XLOOKUP(Q260,DATA!$B$24:$B$25,DATA!$C$24:$C$25,"error",0,1)/1000)</f>
        <v>3.0247993821701327</v>
      </c>
      <c r="AK260" s="47">
        <f>IF(ISBLANK($D260),"",AB260*_xlfn.XLOOKUP(Q260,DATA!$B$24:$B$25,DATA!$C$24:$C$25,"error",0,1)/1000)</f>
        <v>0.7204779223108404</v>
      </c>
      <c r="AL260" s="47">
        <f t="shared" ref="AL260:AL279" si="199">SUM(AH260:AK260)</f>
        <v>20.811227759254152</v>
      </c>
      <c r="AM260" s="47">
        <f t="shared" ref="AM260:AM279" si="200">IF(ISBLANK($D260),"",AG260-AL260)</f>
        <v>11.270854155130557</v>
      </c>
      <c r="AN260" s="47">
        <f t="shared" si="172"/>
        <v>2.1679178801161134</v>
      </c>
      <c r="AO260" s="47">
        <f t="shared" si="173"/>
        <v>0.67222082431628183</v>
      </c>
      <c r="AP260" s="47">
        <f t="shared" si="174"/>
        <v>0.48099545481458739</v>
      </c>
      <c r="AQ260" s="47">
        <f t="shared" si="175"/>
        <v>0.20439810240091047</v>
      </c>
      <c r="AR260" s="47">
        <f t="shared" si="176"/>
        <v>4.8685648711165784E-2</v>
      </c>
      <c r="AS260" s="47">
        <f t="shared" si="177"/>
        <v>1.4063000302429454</v>
      </c>
      <c r="AT260" s="47">
        <f t="shared" si="178"/>
        <v>0.76161784987316805</v>
      </c>
      <c r="AU260" s="47">
        <f t="shared" si="179"/>
        <v>0.11790532873465559</v>
      </c>
      <c r="AV260" s="47">
        <f t="shared" si="180"/>
        <v>3.6559695364958789E-2</v>
      </c>
      <c r="AW260" s="47">
        <f t="shared" si="181"/>
        <v>2.6159628895515E-2</v>
      </c>
      <c r="AX260" s="47">
        <f t="shared" si="182"/>
        <v>1.1116484474508033E-2</v>
      </c>
      <c r="AY260" s="47">
        <f t="shared" si="183"/>
        <v>2.6478389558014588E-3</v>
      </c>
      <c r="AZ260" s="47">
        <f t="shared" si="184"/>
        <v>7.648364769078328E-2</v>
      </c>
      <c r="BA260" s="47">
        <f t="shared" si="185"/>
        <v>4.142168104387231E-2</v>
      </c>
      <c r="BB260" s="23">
        <f>IF(V260&gt;0,J260*DATA!$C$4,0)</f>
        <v>60124.999999999993</v>
      </c>
      <c r="BC260" s="23">
        <f>IF(X260&gt;0,N260*_xlfn.XLOOKUP(Budapest!O260,DATA!$B$5:$B$6,DATA!$C$5:$C$6,"error",0,1),0)</f>
        <v>19202.495999999999</v>
      </c>
      <c r="BD260" s="23">
        <f>IF(Z260&gt;0,(L260-M260)*DATA!$C$7,"0,00 ")</f>
        <v>30465</v>
      </c>
      <c r="BE260" s="23">
        <f>IF(G260="basement",D260*DATA!$C$8,IF(G260="ground",0,"error"))</f>
        <v>15536</v>
      </c>
      <c r="BF260" s="23">
        <f t="shared" si="186"/>
        <v>125328.49599999998</v>
      </c>
      <c r="BG260" s="23">
        <v>1.48</v>
      </c>
      <c r="BH260" s="23">
        <v>2.85</v>
      </c>
      <c r="BI260" s="23">
        <f t="shared" si="187"/>
        <v>0.85</v>
      </c>
      <c r="BJ260" s="23">
        <v>2.33</v>
      </c>
      <c r="BK260" s="23">
        <f t="shared" si="188"/>
        <v>0.21630769230769231</v>
      </c>
      <c r="BL260" s="23">
        <f t="shared" si="189"/>
        <v>0.23928112965340181</v>
      </c>
      <c r="BM260" s="5">
        <v>1.1000000000000001</v>
      </c>
      <c r="BN260" s="5">
        <f t="shared" si="190"/>
        <v>0.40124223602484466</v>
      </c>
      <c r="BO260" s="50"/>
      <c r="BP260" s="48">
        <f t="shared" ref="BP260:BP298" si="201">D260*BS260</f>
        <v>5631.7999999999993</v>
      </c>
      <c r="BQ260" s="51">
        <f t="shared" ref="BQ260:BQ298" si="202">H260</f>
        <v>4</v>
      </c>
      <c r="BR260" s="47">
        <f t="shared" si="191"/>
        <v>1802.1759999999997</v>
      </c>
      <c r="BS260" s="46">
        <f t="shared" ref="BS260:BS298" si="203">I260</f>
        <v>14.5</v>
      </c>
      <c r="BT260" s="46">
        <f t="shared" si="192"/>
        <v>4505.4399999999996</v>
      </c>
      <c r="BU260" s="46">
        <f t="shared" ref="BU260:BU298" si="204">(($D260*$BI260*($BU$1-$BX$1)+$J260*$BG260*($BU$1-$BW$1)+$L260*$BH260*($BU$1-$BW$1)+$N260*$BJ260*($BU$1-$BV$1))*1.05+$BT260*(5.95))/1000</f>
        <v>138.53875588000002</v>
      </c>
      <c r="BV260" s="46">
        <f t="shared" ref="BV260:BV298" si="205">(($D260*$BI260*($BU$1-$BX$1)+$J260*$BK260*($BU$1-$BW$1)+$L260*$BH260*($BU$1-$BW$1)+$N260*$BJ260*($BU$1-$BV$1))*1.05+$BT260*(5.95))/1000</f>
        <v>95.581115495384623</v>
      </c>
      <c r="BW260" s="46">
        <f t="shared" ref="BW260:BW298" si="206">(($D260*$BI260*($BU$1-$BX$1)+$J260*$BG260*($BU$1-$BW$1)+$L260*$BH260*($BU$1-$BW$1)+$N260*$BL260*($BU$1-$BV$1))*1.05+$BT260*(5.95))/1000</f>
        <v>107.80119312214377</v>
      </c>
      <c r="BX260" s="46">
        <f t="shared" ref="BX260:BX298" si="207">(($D260*$BI260*($BU$1-$BX$1)+$J260*$BG260*($BU$1-$BW$1)+$L260*$BM260*($BU$1-$BW$1)+$N260*$BJ260*($BU$1-$BV$1))*1.05+$BT260*(5.95))/1000</f>
        <v>125.47688712999999</v>
      </c>
      <c r="BY260" s="46">
        <f t="shared" ref="BY260:BY298" si="208">(($D260*$BN260*($BU$1-$BX$1)+$J260*$BG260*($BU$1-$BW$1)+$L260*$BH260*($BU$1-$BW$1)+$N260*$BJ260*($BU$1-$BV$1))*1.05+$BT260*(5.95))/1000</f>
        <v>135.42754522782607</v>
      </c>
      <c r="BZ260" s="46">
        <f t="shared" si="193"/>
        <v>159652.06227611203</v>
      </c>
      <c r="CA260" s="46">
        <f t="shared" si="193"/>
        <v>110147.67749688125</v>
      </c>
      <c r="CB260" s="46">
        <f t="shared" si="193"/>
        <v>124230.0949539585</v>
      </c>
      <c r="CC260" s="46">
        <f t="shared" si="193"/>
        <v>144599.56472861199</v>
      </c>
      <c r="CD260" s="46">
        <f t="shared" si="193"/>
        <v>156066.70312054676</v>
      </c>
    </row>
    <row r="261" spans="1:82" s="54" customFormat="1" x14ac:dyDescent="0.35">
      <c r="A261" s="39">
        <v>258</v>
      </c>
      <c r="B261" s="40" t="s">
        <v>82</v>
      </c>
      <c r="C261" s="40" t="s">
        <v>349</v>
      </c>
      <c r="D261" s="41">
        <v>328</v>
      </c>
      <c r="E261" s="41">
        <f t="shared" ref="E261:E298" si="209">0.8*D261*H261</f>
        <v>1049.6000000000001</v>
      </c>
      <c r="F261" s="41">
        <v>72.599999999999994</v>
      </c>
      <c r="G261" s="42" t="s">
        <v>90</v>
      </c>
      <c r="H261" s="43">
        <v>4</v>
      </c>
      <c r="I261" s="44">
        <v>14.5</v>
      </c>
      <c r="J261" s="41">
        <f t="shared" ref="J261:J298" si="210">F261*I261-L261</f>
        <v>847.49999999999977</v>
      </c>
      <c r="K261" s="42" t="s">
        <v>85</v>
      </c>
      <c r="L261" s="44">
        <v>205.2</v>
      </c>
      <c r="M261" s="44">
        <v>30.7</v>
      </c>
      <c r="N261" s="41">
        <v>337.84000000000003</v>
      </c>
      <c r="O261" s="45" t="s">
        <v>86</v>
      </c>
      <c r="P261" s="45" t="s">
        <v>85</v>
      </c>
      <c r="Q261" s="45" t="s">
        <v>87</v>
      </c>
      <c r="R261" s="45" t="s">
        <v>88</v>
      </c>
      <c r="S261" s="46">
        <f t="shared" ref="S261:S298" si="211">BZ261</f>
        <v>140773.49729954</v>
      </c>
      <c r="T261" s="46">
        <f t="shared" si="194"/>
        <v>134.12109117715318</v>
      </c>
      <c r="U261" s="47">
        <f t="shared" ref="U261:U298" si="212">CA261</f>
        <v>95416.777191001558</v>
      </c>
      <c r="V261" s="47">
        <f t="shared" si="195"/>
        <v>45356.720108538444</v>
      </c>
      <c r="W261" s="47">
        <f t="shared" ref="W261:W298" si="213">CB261</f>
        <v>110859.99245487894</v>
      </c>
      <c r="X261" s="47">
        <f t="shared" si="196"/>
        <v>29913.50484466106</v>
      </c>
      <c r="Y261" s="48">
        <f t="shared" ref="Y261:Y298" si="214">CC261</f>
        <v>127840.65228703999</v>
      </c>
      <c r="Z261" s="47">
        <f t="shared" si="197"/>
        <v>12932.845012500009</v>
      </c>
      <c r="AA261" s="48">
        <f t="shared" ref="AA261:AA298" si="215">CD261</f>
        <v>137745.69657084433</v>
      </c>
      <c r="AB261" s="47">
        <f t="shared" si="198"/>
        <v>3027.8007286956708</v>
      </c>
      <c r="AC261" s="47">
        <f t="shared" ref="AC261:AC298" si="216">V261+X261+Z261+AB261</f>
        <v>91230.870694395184</v>
      </c>
      <c r="AD261" s="47">
        <f t="shared" ref="AD261:AD298" si="217">IF(ISBLANK(D261)," ",S261-AC261)</f>
        <v>49542.626605144818</v>
      </c>
      <c r="AE261" s="47">
        <f t="shared" ref="AE261:AE298" si="218">AD261/E261</f>
        <v>47.201435408865102</v>
      </c>
      <c r="AF261" s="49">
        <f t="shared" ref="AF261:AF298" si="219">1-AD261/S261</f>
        <v>0.64806851036933999</v>
      </c>
      <c r="AG261" s="47">
        <f>IF(ISBLANK($D261),"",S261*_xlfn.XLOOKUP(Q261,DATA!$B$24:$B$25,DATA!$C$24:$C$25,"error",0,1)/1000)</f>
        <v>28.288434282342561</v>
      </c>
      <c r="AH261" s="47">
        <f>IF(ISBLANK($D261),"",V261*_xlfn.XLOOKUP(Q261,DATA!$B$24:$B$25,DATA!$C$24:$C$25,"error",0,1)/1000)</f>
        <v>9.1144329058107996</v>
      </c>
      <c r="AI261" s="47">
        <f>IF(ISBLANK($D261),"",X261*_xlfn.XLOOKUP(Q261,DATA!$B$24:$B$25,DATA!$C$24:$C$25,"error",0,1)/1000)</f>
        <v>6.0111187985346399</v>
      </c>
      <c r="AJ261" s="47">
        <f>IF(ISBLANK($D261),"",Z261*_xlfn.XLOOKUP(Q261,DATA!$B$24:$B$25,DATA!$C$24:$C$25,"error",0,1)/1000)</f>
        <v>2.5988552052618767</v>
      </c>
      <c r="AK261" s="47">
        <f>IF(ISBLANK($D261),"",AB261*_xlfn.XLOOKUP(Q261,DATA!$B$24:$B$25,DATA!$C$24:$C$25,"error",0,1)/1000)</f>
        <v>0.60843655643139505</v>
      </c>
      <c r="AL261" s="47">
        <f t="shared" si="199"/>
        <v>18.332843466038714</v>
      </c>
      <c r="AM261" s="47">
        <f t="shared" si="200"/>
        <v>9.9555908163038467</v>
      </c>
      <c r="AN261" s="47">
        <f t="shared" ref="AN261:AN298" si="220">IF(ISBLANK($D261),"",$S261*0.0135790158248428/1000)</f>
        <v>1.9115655475489188</v>
      </c>
      <c r="AO261" s="47">
        <f t="shared" ref="AO261:AO298" si="221">IF(ISBLANK($D261),"",$V261*0.0135790158248428/1000)</f>
        <v>0.61589962011680921</v>
      </c>
      <c r="AP261" s="47">
        <f t="shared" ref="AP261:AP298" si="222">IF(ISBLANK($D261),"",$X261*0.0135790158248428/1000)</f>
        <v>0.40619595566216432</v>
      </c>
      <c r="AQ261" s="47">
        <f t="shared" ref="AQ261:AQ298" si="223">IF(ISBLANK($D261),"",$Z261*0.0135790158248428/1000)</f>
        <v>0.17561530708497691</v>
      </c>
      <c r="AR261" s="47">
        <f t="shared" ref="AR261:AR298" si="224">IF(ISBLANK($D261),"",$AB261*0.0135790158248428/1000)</f>
        <v>4.111455400942908E-2</v>
      </c>
      <c r="AS261" s="47">
        <f t="shared" ref="AS261:AS298" si="225">IF(ISBLANK($D261),"",$AC261*0.0135790158248428/1000)</f>
        <v>1.2388254368733795</v>
      </c>
      <c r="AT261" s="47">
        <f t="shared" ref="AT261:AT298" si="226">IF(ISBLANK($D261),"",AN261-AS261)</f>
        <v>0.67274011067553929</v>
      </c>
      <c r="AU261" s="47">
        <f t="shared" ref="AU261:AU298" si="227">IF(ISBLANK($D261),"",$S261*0.000738514285714286/1000)</f>
        <v>0.10396323880567175</v>
      </c>
      <c r="AV261" s="47">
        <f t="shared" ref="AV261:AV298" si="228">IF(ISBLANK($D261),"",$V261*0.000738514285714286/1000)</f>
        <v>3.3496585753300064E-2</v>
      </c>
      <c r="AW261" s="47">
        <f t="shared" ref="AW261:AW298" si="229">IF(ISBLANK($D261),"",$X261*0.000738514285714286/1000)</f>
        <v>2.2091550663565697E-2</v>
      </c>
      <c r="AX261" s="47">
        <f t="shared" ref="AX261:AX298" si="230">IF(ISBLANK($D261),"",$Z261*0.000738514285714286/1000)</f>
        <v>9.5510907966600105E-3</v>
      </c>
      <c r="AY261" s="47">
        <f t="shared" ref="AY261:AY298" si="231">IF(ISBLANK($D261),"",$AB261*0.000738514285714286/1000)</f>
        <v>2.2360740924378783E-3</v>
      </c>
      <c r="AZ261" s="47">
        <f t="shared" ref="AZ261:AZ298" si="232">IF(ISBLANK($D261),"",$AC261*0.000738514285714286/1000)</f>
        <v>6.7375301305963642E-2</v>
      </c>
      <c r="BA261" s="47">
        <f t="shared" ref="BA261:BA298" si="233">IF(ISBLANK($D261),"",AU261-AZ261)</f>
        <v>3.6587937499708109E-2</v>
      </c>
      <c r="BB261" s="23">
        <f>IF(V261&gt;0,J261*DATA!$C$4,0)</f>
        <v>55087.499999999985</v>
      </c>
      <c r="BC261" s="23">
        <f>IF(X261&gt;0,N261*_xlfn.XLOOKUP(Budapest!O261,DATA!$B$5:$B$6,DATA!$C$5:$C$6,"error",0,1),0)</f>
        <v>16216.320000000002</v>
      </c>
      <c r="BD261" s="23">
        <f>IF(Z261&gt;0,(L261-M261)*DATA!$C$7,"0,00 ")</f>
        <v>26175</v>
      </c>
      <c r="BE261" s="23">
        <f>IF(G261="basement",D261*DATA!$C$8,IF(G261="ground",0,"error"))</f>
        <v>13120</v>
      </c>
      <c r="BF261" s="23">
        <f t="shared" ref="BF261:BF298" si="234">BB261+BC261+BD261+BE261</f>
        <v>110598.81999999999</v>
      </c>
      <c r="BG261" s="23">
        <v>1.48</v>
      </c>
      <c r="BH261" s="23">
        <v>2.5881822612085772</v>
      </c>
      <c r="BI261" s="23">
        <f t="shared" ref="BI261:BI298" si="235">IF(G261="ground",0.57,IF(G261="basement",0.85,"error"))</f>
        <v>0.85</v>
      </c>
      <c r="BJ261" s="23">
        <v>2.33</v>
      </c>
      <c r="BK261" s="23">
        <f t="shared" ref="BK261:BK298" si="236">IF(K261="N",1/((1/BG261)+0.15/0.038),BG261)</f>
        <v>0.21630769230769231</v>
      </c>
      <c r="BL261" s="23">
        <f t="shared" ref="BL261:BL298" si="237">IF(O261="sloped",1/(1/BJ261+0.15/0.04),IF(O261="flat",1/(1/BJ261+0.15/0.034),"error"))</f>
        <v>0.23928112965340181</v>
      </c>
      <c r="BM261" s="5">
        <v>1.1000000000000001</v>
      </c>
      <c r="BN261" s="5">
        <f t="shared" ref="BN261:BN298" si="238">IF(BI261=0.85,1/(1/BI261+0.05/0.038),BI261)</f>
        <v>0.40124223602484466</v>
      </c>
      <c r="BO261" s="50"/>
      <c r="BP261" s="48">
        <f t="shared" si="201"/>
        <v>4756</v>
      </c>
      <c r="BQ261" s="51">
        <f t="shared" si="202"/>
        <v>4</v>
      </c>
      <c r="BR261" s="47">
        <f t="shared" ref="BR261:BR298" si="239">0.32*BP261</f>
        <v>1521.92</v>
      </c>
      <c r="BS261" s="46">
        <f t="shared" si="203"/>
        <v>14.5</v>
      </c>
      <c r="BT261" s="46">
        <f t="shared" ref="BT261:BT298" si="240">IF(BQ261&lt;=3,0.76*BP261,0.8*BP261)</f>
        <v>3804.8</v>
      </c>
      <c r="BU261" s="46">
        <f t="shared" si="204"/>
        <v>122.15680084999998</v>
      </c>
      <c r="BV261" s="46">
        <f t="shared" si="205"/>
        <v>82.798314119230781</v>
      </c>
      <c r="BW261" s="46">
        <f t="shared" si="206"/>
        <v>96.199229828947352</v>
      </c>
      <c r="BX261" s="46">
        <f t="shared" si="207"/>
        <v>110.93426959999998</v>
      </c>
      <c r="BY261" s="46">
        <f t="shared" si="208"/>
        <v>119.52941389347825</v>
      </c>
      <c r="BZ261" s="46">
        <f t="shared" si="193"/>
        <v>140773.49729954</v>
      </c>
      <c r="CA261" s="46">
        <f t="shared" si="193"/>
        <v>95416.777191001558</v>
      </c>
      <c r="CB261" s="46">
        <f t="shared" si="193"/>
        <v>110859.99245487894</v>
      </c>
      <c r="CC261" s="46">
        <f t="shared" si="193"/>
        <v>127840.65228703999</v>
      </c>
      <c r="CD261" s="46">
        <f t="shared" si="193"/>
        <v>137745.69657084433</v>
      </c>
    </row>
    <row r="262" spans="1:82" s="54" customFormat="1" x14ac:dyDescent="0.35">
      <c r="A262" s="39">
        <v>259</v>
      </c>
      <c r="B262" s="40" t="s">
        <v>82</v>
      </c>
      <c r="C262" s="40" t="s">
        <v>350</v>
      </c>
      <c r="D262" s="41">
        <v>1515.6</v>
      </c>
      <c r="E262" s="41">
        <f t="shared" si="209"/>
        <v>4849.92</v>
      </c>
      <c r="F262" s="41">
        <v>176</v>
      </c>
      <c r="G262" s="42" t="s">
        <v>84</v>
      </c>
      <c r="H262" s="43">
        <v>4</v>
      </c>
      <c r="I262" s="44">
        <v>14.5</v>
      </c>
      <c r="J262" s="41">
        <f t="shared" si="210"/>
        <v>2019</v>
      </c>
      <c r="K262" s="42" t="s">
        <v>85</v>
      </c>
      <c r="L262" s="44">
        <v>533</v>
      </c>
      <c r="M262" s="44">
        <v>195</v>
      </c>
      <c r="N262" s="41">
        <v>1561.068</v>
      </c>
      <c r="O262" s="45" t="s">
        <v>86</v>
      </c>
      <c r="P262" s="45" t="s">
        <v>85</v>
      </c>
      <c r="Q262" s="45" t="s">
        <v>87</v>
      </c>
      <c r="R262" s="45" t="s">
        <v>88</v>
      </c>
      <c r="S262" s="46">
        <f t="shared" si="211"/>
        <v>468790.66675198806</v>
      </c>
      <c r="T262" s="46">
        <f t="shared" si="194"/>
        <v>96.659463816307905</v>
      </c>
      <c r="U262" s="47">
        <f t="shared" si="212"/>
        <v>360737.31229872641</v>
      </c>
      <c r="V262" s="47">
        <f t="shared" si="195"/>
        <v>108053.35445326165</v>
      </c>
      <c r="W262" s="47">
        <f t="shared" si="213"/>
        <v>330568.38643927989</v>
      </c>
      <c r="X262" s="47">
        <f t="shared" si="196"/>
        <v>138222.28031270817</v>
      </c>
      <c r="Y262" s="48">
        <f t="shared" si="214"/>
        <v>443740.22770198801</v>
      </c>
      <c r="Z262" s="47">
        <f t="shared" si="197"/>
        <v>25050.439050000045</v>
      </c>
      <c r="AA262" s="48">
        <f t="shared" si="215"/>
        <v>468790.66675198806</v>
      </c>
      <c r="AB262" s="47">
        <f t="shared" si="198"/>
        <v>0</v>
      </c>
      <c r="AC262" s="47">
        <f t="shared" si="216"/>
        <v>271326.07381596987</v>
      </c>
      <c r="AD262" s="47">
        <f t="shared" si="217"/>
        <v>197464.59293601819</v>
      </c>
      <c r="AE262" s="47">
        <f t="shared" si="218"/>
        <v>40.715020646942257</v>
      </c>
      <c r="AF262" s="49">
        <f t="shared" si="219"/>
        <v>0.57877874509714566</v>
      </c>
      <c r="AG262" s="47">
        <f>IF(ISBLANK($D262),"",S262*_xlfn.XLOOKUP(Q262,DATA!$B$24:$B$25,DATA!$C$24:$C$25,"error",0,1)/1000)</f>
        <v>94.203484483811991</v>
      </c>
      <c r="AH262" s="47">
        <f>IF(ISBLANK($D262),"",V262*_xlfn.XLOOKUP(Q262,DATA!$B$24:$B$25,DATA!$C$24:$C$25,"error",0,1)/1000)</f>
        <v>21.713321577382928</v>
      </c>
      <c r="AI262" s="47">
        <f>IF(ISBLANK($D262),"",X262*_xlfn.XLOOKUP(Q262,DATA!$B$24:$B$25,DATA!$C$24:$C$25,"error",0,1)/1000)</f>
        <v>27.775767228838703</v>
      </c>
      <c r="AJ262" s="47">
        <f>IF(ISBLANK($D262),"",Z262*_xlfn.XLOOKUP(Q262,DATA!$B$24:$B$25,DATA!$C$24:$C$25,"error",0,1)/1000)</f>
        <v>5.033885727097509</v>
      </c>
      <c r="AK262" s="47">
        <f>IF(ISBLANK($D262),"",AB262*_xlfn.XLOOKUP(Q262,DATA!$B$24:$B$25,DATA!$C$24:$C$25,"error",0,1)/1000)</f>
        <v>0</v>
      </c>
      <c r="AL262" s="47">
        <f t="shared" si="199"/>
        <v>54.522974533319143</v>
      </c>
      <c r="AM262" s="47">
        <f t="shared" si="200"/>
        <v>39.680509950492848</v>
      </c>
      <c r="AN262" s="47">
        <f t="shared" si="220"/>
        <v>6.3657158823638529</v>
      </c>
      <c r="AO262" s="47">
        <f t="shared" si="221"/>
        <v>1.4672582100481881</v>
      </c>
      <c r="AP262" s="47">
        <f t="shared" si="222"/>
        <v>1.8769225317121216</v>
      </c>
      <c r="AQ262" s="47">
        <f t="shared" si="223"/>
        <v>0.34016030827921068</v>
      </c>
      <c r="AR262" s="47">
        <f t="shared" si="224"/>
        <v>0</v>
      </c>
      <c r="AS262" s="47">
        <f t="shared" si="225"/>
        <v>3.6843410500395204</v>
      </c>
      <c r="AT262" s="47">
        <f t="shared" si="226"/>
        <v>2.6813748323243325</v>
      </c>
      <c r="AU262" s="47">
        <f t="shared" si="227"/>
        <v>0.34620860440586837</v>
      </c>
      <c r="AV262" s="47">
        <f t="shared" si="228"/>
        <v>7.9798945883083089E-2</v>
      </c>
      <c r="AW262" s="47">
        <f t="shared" si="229"/>
        <v>0.10207912861493949</v>
      </c>
      <c r="AX262" s="47">
        <f t="shared" si="230"/>
        <v>1.8500107101840042E-2</v>
      </c>
      <c r="AY262" s="47">
        <f t="shared" si="231"/>
        <v>0</v>
      </c>
      <c r="AZ262" s="47">
        <f t="shared" si="232"/>
        <v>0.20037818159986262</v>
      </c>
      <c r="BA262" s="47">
        <f t="shared" si="233"/>
        <v>0.14583042280600575</v>
      </c>
      <c r="BB262" s="23">
        <f>IF(V262&gt;0,J262*DATA!$C$4,0)</f>
        <v>131235</v>
      </c>
      <c r="BC262" s="23">
        <f>IF(X262&gt;0,N262*_xlfn.XLOOKUP(Budapest!O262,DATA!$B$5:$B$6,DATA!$C$5:$C$6,"error",0,1),0)</f>
        <v>74931.263999999996</v>
      </c>
      <c r="BD262" s="23">
        <f>IF(Z262&gt;0,(L262-M262)*DATA!$C$7,"0,00 ")</f>
        <v>50700</v>
      </c>
      <c r="BE262" s="23">
        <f>IF(G262="basement",D262*DATA!$C$8,IF(G262="ground",0,"error"))</f>
        <v>0</v>
      </c>
      <c r="BF262" s="23">
        <f t="shared" si="234"/>
        <v>256866.264</v>
      </c>
      <c r="BG262" s="23">
        <v>1.48</v>
      </c>
      <c r="BH262" s="23">
        <v>2.2097560975609758</v>
      </c>
      <c r="BI262" s="23">
        <f t="shared" si="235"/>
        <v>0.56999999999999995</v>
      </c>
      <c r="BJ262" s="23">
        <v>2.33</v>
      </c>
      <c r="BK262" s="23">
        <f t="shared" si="236"/>
        <v>0.21630769230769231</v>
      </c>
      <c r="BL262" s="23">
        <f t="shared" si="237"/>
        <v>0.23928112965340181</v>
      </c>
      <c r="BM262" s="5">
        <v>1.1000000000000001</v>
      </c>
      <c r="BN262" s="5">
        <f t="shared" si="238"/>
        <v>0.56999999999999995</v>
      </c>
      <c r="BO262" s="50"/>
      <c r="BP262" s="48">
        <f t="shared" si="201"/>
        <v>21976.199999999997</v>
      </c>
      <c r="BQ262" s="51">
        <f t="shared" si="202"/>
        <v>4</v>
      </c>
      <c r="BR262" s="47">
        <f t="shared" si="239"/>
        <v>7032.3839999999991</v>
      </c>
      <c r="BS262" s="46">
        <f t="shared" si="203"/>
        <v>14.5</v>
      </c>
      <c r="BT262" s="46">
        <f t="shared" si="240"/>
        <v>17580.96</v>
      </c>
      <c r="BU262" s="46">
        <f t="shared" si="204"/>
        <v>406.79509437000002</v>
      </c>
      <c r="BV262" s="46">
        <f t="shared" si="205"/>
        <v>313.03133660076918</v>
      </c>
      <c r="BW262" s="46">
        <f t="shared" si="206"/>
        <v>286.85212290808732</v>
      </c>
      <c r="BX262" s="46">
        <f t="shared" si="207"/>
        <v>385.05746936999998</v>
      </c>
      <c r="BY262" s="46">
        <f t="shared" si="208"/>
        <v>406.79509437000002</v>
      </c>
      <c r="BZ262" s="46">
        <f t="shared" si="193"/>
        <v>468790.66675198806</v>
      </c>
      <c r="CA262" s="46">
        <f t="shared" si="193"/>
        <v>360737.31229872641</v>
      </c>
      <c r="CB262" s="46">
        <f t="shared" si="193"/>
        <v>330568.38643927989</v>
      </c>
      <c r="CC262" s="46">
        <f t="shared" si="193"/>
        <v>443740.22770198801</v>
      </c>
      <c r="CD262" s="46">
        <f t="shared" si="193"/>
        <v>468790.66675198806</v>
      </c>
    </row>
    <row r="263" spans="1:82" s="54" customFormat="1" x14ac:dyDescent="0.35">
      <c r="A263" s="39">
        <v>260</v>
      </c>
      <c r="B263" s="40" t="s">
        <v>82</v>
      </c>
      <c r="C263" s="40" t="s">
        <v>351</v>
      </c>
      <c r="D263" s="41">
        <v>97.9</v>
      </c>
      <c r="E263" s="41">
        <f t="shared" si="209"/>
        <v>391.6</v>
      </c>
      <c r="F263" s="41">
        <v>43.4</v>
      </c>
      <c r="G263" s="42" t="s">
        <v>84</v>
      </c>
      <c r="H263" s="43">
        <v>5</v>
      </c>
      <c r="I263" s="44">
        <v>17.5</v>
      </c>
      <c r="J263" s="41">
        <f t="shared" si="210"/>
        <v>653.20000000000005</v>
      </c>
      <c r="K263" s="42" t="s">
        <v>85</v>
      </c>
      <c r="L263" s="44">
        <v>106.3</v>
      </c>
      <c r="M263" s="44">
        <v>37.200000000000003</v>
      </c>
      <c r="N263" s="41">
        <v>100.837</v>
      </c>
      <c r="O263" s="45" t="s">
        <v>86</v>
      </c>
      <c r="P263" s="45" t="s">
        <v>85</v>
      </c>
      <c r="Q263" s="45" t="s">
        <v>87</v>
      </c>
      <c r="R263" s="45" t="s">
        <v>88</v>
      </c>
      <c r="S263" s="46">
        <f t="shared" si="211"/>
        <v>71511.36727336701</v>
      </c>
      <c r="T263" s="46">
        <f t="shared" si="194"/>
        <v>182.61329742943568</v>
      </c>
      <c r="U263" s="47">
        <f t="shared" si="212"/>
        <v>36553.243881157774</v>
      </c>
      <c r="V263" s="47">
        <f t="shared" si="195"/>
        <v>34958.123392209236</v>
      </c>
      <c r="W263" s="47">
        <f t="shared" si="213"/>
        <v>62582.915674914817</v>
      </c>
      <c r="X263" s="47">
        <f t="shared" si="196"/>
        <v>8928.4515984521931</v>
      </c>
      <c r="Y263" s="48">
        <f t="shared" si="214"/>
        <v>66390.108875867008</v>
      </c>
      <c r="Z263" s="47">
        <f t="shared" si="197"/>
        <v>5121.2583975000016</v>
      </c>
      <c r="AA263" s="48">
        <f t="shared" si="215"/>
        <v>71511.36727336701</v>
      </c>
      <c r="AB263" s="47">
        <f t="shared" si="198"/>
        <v>0</v>
      </c>
      <c r="AC263" s="47">
        <f t="shared" si="216"/>
        <v>49007.833388161431</v>
      </c>
      <c r="AD263" s="47">
        <f t="shared" si="217"/>
        <v>22503.533885205579</v>
      </c>
      <c r="AE263" s="47">
        <f t="shared" si="218"/>
        <v>57.465612577133754</v>
      </c>
      <c r="AF263" s="49">
        <f t="shared" si="219"/>
        <v>0.68531528981705581</v>
      </c>
      <c r="AG263" s="47">
        <f>IF(ISBLANK($D263),"",S263*_xlfn.XLOOKUP(Q263,DATA!$B$24:$B$25,DATA!$C$24:$C$25,"error",0,1)/1000)</f>
        <v>14.3702092535831</v>
      </c>
      <c r="AH263" s="47">
        <f>IF(ISBLANK($D263),"",V263*_xlfn.XLOOKUP(Q263,DATA!$B$24:$B$25,DATA!$C$24:$C$25,"error",0,1)/1000)</f>
        <v>7.024834895664446</v>
      </c>
      <c r="AI263" s="47">
        <f>IF(ISBLANK($D263),"",X263*_xlfn.XLOOKUP(Q263,DATA!$B$24:$B$25,DATA!$C$24:$C$25,"error",0,1)/1000)</f>
        <v>1.7941723487089682</v>
      </c>
      <c r="AJ263" s="47">
        <f>IF(ISBLANK($D263),"",Z263*_xlfn.XLOOKUP(Q263,DATA!$B$24:$B$25,DATA!$C$24:$C$25,"error",0,1)/1000)</f>
        <v>1.0291168749776252</v>
      </c>
      <c r="AK263" s="47">
        <f>IF(ISBLANK($D263),"",AB263*_xlfn.XLOOKUP(Q263,DATA!$B$24:$B$25,DATA!$C$24:$C$25,"error",0,1)/1000)</f>
        <v>0</v>
      </c>
      <c r="AL263" s="47">
        <f t="shared" si="199"/>
        <v>9.8481241193510396</v>
      </c>
      <c r="AM263" s="47">
        <f t="shared" si="200"/>
        <v>4.5220851342320607</v>
      </c>
      <c r="AN263" s="47">
        <f t="shared" si="220"/>
        <v>0.97105398786119612</v>
      </c>
      <c r="AO263" s="47">
        <f t="shared" si="221"/>
        <v>0.47469691074961645</v>
      </c>
      <c r="AP263" s="47">
        <f t="shared" si="222"/>
        <v>0.12123958554672533</v>
      </c>
      <c r="AQ263" s="47">
        <f t="shared" si="223"/>
        <v>6.9541648822761606E-2</v>
      </c>
      <c r="AR263" s="47">
        <f t="shared" si="224"/>
        <v>0</v>
      </c>
      <c r="AS263" s="47">
        <f t="shared" si="225"/>
        <v>0.66547814511910341</v>
      </c>
      <c r="AT263" s="47">
        <f t="shared" si="226"/>
        <v>0.30557584274209271</v>
      </c>
      <c r="AU263" s="47">
        <f t="shared" si="227"/>
        <v>5.2812166322342605E-2</v>
      </c>
      <c r="AV263" s="47">
        <f t="shared" si="228"/>
        <v>2.5817073526909276E-2</v>
      </c>
      <c r="AW263" s="47">
        <f t="shared" si="229"/>
        <v>6.593789054765496E-3</v>
      </c>
      <c r="AX263" s="47">
        <f t="shared" si="230"/>
        <v>3.7821224873880025E-3</v>
      </c>
      <c r="AY263" s="47">
        <f t="shared" si="231"/>
        <v>0</v>
      </c>
      <c r="AZ263" s="47">
        <f t="shared" si="232"/>
        <v>3.619298506906278E-2</v>
      </c>
      <c r="BA263" s="47">
        <f t="shared" si="233"/>
        <v>1.6619181253279824E-2</v>
      </c>
      <c r="BB263" s="23">
        <f>IF(V263&gt;0,J263*DATA!$C$4,0)</f>
        <v>42458</v>
      </c>
      <c r="BC263" s="23">
        <f>IF(X263&gt;0,N263*_xlfn.XLOOKUP(Budapest!O263,DATA!$B$5:$B$6,DATA!$C$5:$C$6,"error",0,1),0)</f>
        <v>4840.1760000000004</v>
      </c>
      <c r="BD263" s="23">
        <f>IF(Z263&gt;0,(L263-M263)*DATA!$C$7,"0,00 ")</f>
        <v>10365</v>
      </c>
      <c r="BE263" s="23">
        <f>IF(G263="basement",D263*DATA!$C$8,IF(G263="ground",0,"error"))</f>
        <v>0</v>
      </c>
      <c r="BF263" s="23">
        <f t="shared" si="234"/>
        <v>57663.175999999999</v>
      </c>
      <c r="BG263" s="23">
        <v>1.48</v>
      </c>
      <c r="BH263" s="23">
        <v>2.2375823142050804</v>
      </c>
      <c r="BI263" s="23">
        <f t="shared" si="235"/>
        <v>0.56999999999999995</v>
      </c>
      <c r="BJ263" s="23">
        <v>2.33</v>
      </c>
      <c r="BK263" s="23">
        <f t="shared" si="236"/>
        <v>0.21630769230769231</v>
      </c>
      <c r="BL263" s="23">
        <f t="shared" si="237"/>
        <v>0.23928112965340181</v>
      </c>
      <c r="BM263" s="5">
        <v>1.1000000000000001</v>
      </c>
      <c r="BN263" s="5">
        <f t="shared" si="238"/>
        <v>0.56999999999999995</v>
      </c>
      <c r="BO263" s="50"/>
      <c r="BP263" s="48">
        <f t="shared" si="201"/>
        <v>1713.25</v>
      </c>
      <c r="BQ263" s="51">
        <f t="shared" si="202"/>
        <v>5</v>
      </c>
      <c r="BR263" s="47">
        <f t="shared" si="239"/>
        <v>548.24</v>
      </c>
      <c r="BS263" s="46">
        <f t="shared" si="203"/>
        <v>17.5</v>
      </c>
      <c r="BT263" s="46">
        <f t="shared" si="240"/>
        <v>1370.6000000000001</v>
      </c>
      <c r="BU263" s="46">
        <f t="shared" si="204"/>
        <v>62.054293017500008</v>
      </c>
      <c r="BV263" s="46">
        <f t="shared" si="205"/>
        <v>31.719232802115389</v>
      </c>
      <c r="BW263" s="46">
        <f t="shared" si="206"/>
        <v>54.306591179204105</v>
      </c>
      <c r="BX263" s="46">
        <f t="shared" si="207"/>
        <v>57.610299267500004</v>
      </c>
      <c r="BY263" s="46">
        <f t="shared" si="208"/>
        <v>62.054293017500008</v>
      </c>
      <c r="BZ263" s="46">
        <f t="shared" si="193"/>
        <v>71511.36727336701</v>
      </c>
      <c r="CA263" s="46">
        <f t="shared" si="193"/>
        <v>36553.243881157774</v>
      </c>
      <c r="CB263" s="46">
        <f t="shared" si="193"/>
        <v>62582.915674914817</v>
      </c>
      <c r="CC263" s="46">
        <f t="shared" si="193"/>
        <v>66390.108875867008</v>
      </c>
      <c r="CD263" s="46">
        <f t="shared" si="193"/>
        <v>71511.36727336701</v>
      </c>
    </row>
    <row r="264" spans="1:82" s="54" customFormat="1" x14ac:dyDescent="0.35">
      <c r="A264" s="39">
        <v>261</v>
      </c>
      <c r="B264" s="40" t="s">
        <v>82</v>
      </c>
      <c r="C264" s="40" t="s">
        <v>352</v>
      </c>
      <c r="D264" s="41">
        <v>200.8</v>
      </c>
      <c r="E264" s="41">
        <f t="shared" si="209"/>
        <v>803.2</v>
      </c>
      <c r="F264" s="41">
        <v>79.8</v>
      </c>
      <c r="G264" s="42" t="s">
        <v>90</v>
      </c>
      <c r="H264" s="43">
        <v>5</v>
      </c>
      <c r="I264" s="44">
        <v>17.5</v>
      </c>
      <c r="J264" s="41">
        <f t="shared" si="210"/>
        <v>1117.6599999999999</v>
      </c>
      <c r="K264" s="42" t="s">
        <v>85</v>
      </c>
      <c r="L264" s="44">
        <v>278.84000000000003</v>
      </c>
      <c r="M264" s="44">
        <v>43.9</v>
      </c>
      <c r="N264" s="41">
        <v>206.82400000000001</v>
      </c>
      <c r="O264" s="45" t="s">
        <v>86</v>
      </c>
      <c r="P264" s="45" t="s">
        <v>85</v>
      </c>
      <c r="Q264" s="45" t="s">
        <v>87</v>
      </c>
      <c r="R264" s="45" t="s">
        <v>88</v>
      </c>
      <c r="S264" s="46">
        <f t="shared" si="211"/>
        <v>143651.630543204</v>
      </c>
      <c r="T264" s="46">
        <f t="shared" si="194"/>
        <v>178.84914161255477</v>
      </c>
      <c r="U264" s="47">
        <f t="shared" si="212"/>
        <v>83836.418983901254</v>
      </c>
      <c r="V264" s="47">
        <f t="shared" si="195"/>
        <v>59815.211559302741</v>
      </c>
      <c r="W264" s="47">
        <f t="shared" si="213"/>
        <v>125338.72879683832</v>
      </c>
      <c r="X264" s="47">
        <f t="shared" si="196"/>
        <v>18312.901746365678</v>
      </c>
      <c r="Y264" s="48">
        <f t="shared" si="214"/>
        <v>126239.351991704</v>
      </c>
      <c r="Z264" s="47">
        <f t="shared" si="197"/>
        <v>17412.2785515</v>
      </c>
      <c r="AA264" s="48">
        <f t="shared" si="215"/>
        <v>141798.02570685619</v>
      </c>
      <c r="AB264" s="47">
        <f t="shared" si="198"/>
        <v>1853.6048363478039</v>
      </c>
      <c r="AC264" s="47">
        <f t="shared" si="216"/>
        <v>97393.996693516223</v>
      </c>
      <c r="AD264" s="47">
        <f t="shared" si="217"/>
        <v>46257.633849687772</v>
      </c>
      <c r="AE264" s="47">
        <f t="shared" si="218"/>
        <v>57.591675609671029</v>
      </c>
      <c r="AF264" s="49">
        <f t="shared" si="219"/>
        <v>0.67798740832408755</v>
      </c>
      <c r="AG264" s="47">
        <f>IF(ISBLANK($D264),"",S264*_xlfn.XLOOKUP(Q264,DATA!$B$24:$B$25,DATA!$C$24:$C$25,"error",0,1)/1000)</f>
        <v>28.866795157656842</v>
      </c>
      <c r="AH264" s="47">
        <f>IF(ISBLANK($D264),"",V264*_xlfn.XLOOKUP(Q264,DATA!$B$24:$B$25,DATA!$C$24:$C$25,"error",0,1)/1000)</f>
        <v>12.019866762841884</v>
      </c>
      <c r="AI264" s="47">
        <f>IF(ISBLANK($D264),"",X264*_xlfn.XLOOKUP(Q264,DATA!$B$24:$B$25,DATA!$C$24:$C$25,"error",0,1)/1000)</f>
        <v>3.6799776059321831</v>
      </c>
      <c r="AJ264" s="47">
        <f>IF(ISBLANK($D264),"",Z264*_xlfn.XLOOKUP(Q264,DATA!$B$24:$B$25,DATA!$C$24:$C$25,"error",0,1)/1000)</f>
        <v>3.4989973749239249</v>
      </c>
      <c r="AK264" s="47">
        <f>IF(ISBLANK($D264),"",AB264*_xlfn.XLOOKUP(Q264,DATA!$B$24:$B$25,DATA!$C$24:$C$25,"error",0,1)/1000)</f>
        <v>0.3724818918640912</v>
      </c>
      <c r="AL264" s="47">
        <f t="shared" si="199"/>
        <v>19.571323635562084</v>
      </c>
      <c r="AM264" s="47">
        <f t="shared" si="200"/>
        <v>9.2954715220947577</v>
      </c>
      <c r="AN264" s="47">
        <f t="shared" si="220"/>
        <v>1.9506477644106384</v>
      </c>
      <c r="AO264" s="47">
        <f t="shared" si="221"/>
        <v>0.81223170433009195</v>
      </c>
      <c r="AP264" s="47">
        <f t="shared" si="222"/>
        <v>0.24867118261269089</v>
      </c>
      <c r="AQ264" s="47">
        <f t="shared" si="223"/>
        <v>0.23644160599738936</v>
      </c>
      <c r="AR264" s="47">
        <f t="shared" si="224"/>
        <v>2.5170129405771978E-2</v>
      </c>
      <c r="AS264" s="47">
        <f t="shared" si="225"/>
        <v>1.3225146223459441</v>
      </c>
      <c r="AT264" s="47">
        <f t="shared" si="226"/>
        <v>0.62813314206469428</v>
      </c>
      <c r="AU264" s="47">
        <f t="shared" si="227"/>
        <v>0.10608878132230681</v>
      </c>
      <c r="AV264" s="47">
        <f t="shared" si="228"/>
        <v>4.4174388239567368E-2</v>
      </c>
      <c r="AW264" s="47">
        <f t="shared" si="229"/>
        <v>1.3524339552573149E-2</v>
      </c>
      <c r="AX264" s="47">
        <f t="shared" si="230"/>
        <v>1.2859216457119205E-2</v>
      </c>
      <c r="AY264" s="47">
        <f t="shared" si="231"/>
        <v>1.3689136517119444E-3</v>
      </c>
      <c r="AZ264" s="47">
        <f t="shared" si="232"/>
        <v>7.1926857900971669E-2</v>
      </c>
      <c r="BA264" s="47">
        <f t="shared" si="233"/>
        <v>3.4161923421335144E-2</v>
      </c>
      <c r="BB264" s="23">
        <f>IF(V264&gt;0,J264*DATA!$C$4,0)</f>
        <v>72647.899999999994</v>
      </c>
      <c r="BC264" s="23">
        <f>IF(X264&gt;0,N264*_xlfn.XLOOKUP(Budapest!O264,DATA!$B$5:$B$6,DATA!$C$5:$C$6,"error",0,1),0)</f>
        <v>9927.5519999999997</v>
      </c>
      <c r="BD264" s="23">
        <f>IF(Z264&gt;0,(L264-M264)*DATA!$C$7,"0,00 ")</f>
        <v>35241.000000000007</v>
      </c>
      <c r="BE264" s="23">
        <f>IF(G264="basement",D264*DATA!$C$8,IF(G264="ground",0,"error"))</f>
        <v>8032</v>
      </c>
      <c r="BF264" s="23">
        <f t="shared" si="234"/>
        <v>125848.45199999999</v>
      </c>
      <c r="BG264" s="23">
        <v>1.48</v>
      </c>
      <c r="BH264" s="23">
        <v>2.5744835748099266</v>
      </c>
      <c r="BI264" s="23">
        <f t="shared" si="235"/>
        <v>0.85</v>
      </c>
      <c r="BJ264" s="23">
        <v>2.33</v>
      </c>
      <c r="BK264" s="23">
        <f t="shared" si="236"/>
        <v>0.21630769230769231</v>
      </c>
      <c r="BL264" s="23">
        <f t="shared" si="237"/>
        <v>0.23928112965340181</v>
      </c>
      <c r="BM264" s="5">
        <v>1.1000000000000001</v>
      </c>
      <c r="BN264" s="5">
        <f t="shared" si="238"/>
        <v>0.40124223602484466</v>
      </c>
      <c r="BO264" s="50"/>
      <c r="BP264" s="48">
        <f t="shared" si="201"/>
        <v>3514</v>
      </c>
      <c r="BQ264" s="51">
        <f t="shared" si="202"/>
        <v>5</v>
      </c>
      <c r="BR264" s="47">
        <f t="shared" si="239"/>
        <v>1124.48</v>
      </c>
      <c r="BS264" s="46">
        <f t="shared" si="203"/>
        <v>17.5</v>
      </c>
      <c r="BT264" s="46">
        <f t="shared" si="240"/>
        <v>2811.2000000000003</v>
      </c>
      <c r="BU264" s="46">
        <f t="shared" si="204"/>
        <v>124.65431321</v>
      </c>
      <c r="BV264" s="46">
        <f t="shared" si="205"/>
        <v>72.749409045384624</v>
      </c>
      <c r="BW264" s="46">
        <f t="shared" si="206"/>
        <v>108.76321485320922</v>
      </c>
      <c r="BX264" s="46">
        <f t="shared" si="207"/>
        <v>109.54473445999999</v>
      </c>
      <c r="BY264" s="46">
        <f t="shared" si="208"/>
        <v>123.04583973173914</v>
      </c>
      <c r="BZ264" s="46">
        <f t="shared" si="193"/>
        <v>143651.630543204</v>
      </c>
      <c r="CA264" s="46">
        <f t="shared" si="193"/>
        <v>83836.418983901254</v>
      </c>
      <c r="CB264" s="46">
        <f t="shared" si="193"/>
        <v>125338.72879683832</v>
      </c>
      <c r="CC264" s="46">
        <f t="shared" si="193"/>
        <v>126239.351991704</v>
      </c>
      <c r="CD264" s="46">
        <f t="shared" si="193"/>
        <v>141798.02570685619</v>
      </c>
    </row>
    <row r="265" spans="1:82" s="54" customFormat="1" x14ac:dyDescent="0.35">
      <c r="A265" s="39">
        <v>262</v>
      </c>
      <c r="B265" s="40" t="s">
        <v>82</v>
      </c>
      <c r="C265" s="40" t="s">
        <v>353</v>
      </c>
      <c r="D265" s="41">
        <v>711.5</v>
      </c>
      <c r="E265" s="41">
        <f t="shared" si="209"/>
        <v>2846</v>
      </c>
      <c r="F265" s="41">
        <v>154.19999999999999</v>
      </c>
      <c r="G265" s="42" t="s">
        <v>90</v>
      </c>
      <c r="H265" s="43">
        <v>5</v>
      </c>
      <c r="I265" s="44">
        <v>17.5</v>
      </c>
      <c r="J265" s="41">
        <f t="shared" si="210"/>
        <v>2278.66</v>
      </c>
      <c r="K265" s="42" t="s">
        <v>85</v>
      </c>
      <c r="L265" s="44">
        <v>419.84000000000003</v>
      </c>
      <c r="M265" s="44">
        <v>197.6</v>
      </c>
      <c r="N265" s="41">
        <v>732.84500000000003</v>
      </c>
      <c r="O265" s="45" t="s">
        <v>86</v>
      </c>
      <c r="P265" s="45" t="s">
        <v>85</v>
      </c>
      <c r="Q265" s="45" t="s">
        <v>87</v>
      </c>
      <c r="R265" s="45" t="s">
        <v>88</v>
      </c>
      <c r="S265" s="46">
        <f t="shared" si="211"/>
        <v>331909.67111375509</v>
      </c>
      <c r="T265" s="46">
        <f t="shared" si="194"/>
        <v>116.62321542999125</v>
      </c>
      <c r="U265" s="47">
        <f t="shared" si="212"/>
        <v>209959.76687479074</v>
      </c>
      <c r="V265" s="47">
        <f t="shared" si="195"/>
        <v>121949.90423896434</v>
      </c>
      <c r="W265" s="47">
        <f t="shared" si="213"/>
        <v>267021.07752541255</v>
      </c>
      <c r="X265" s="47">
        <f t="shared" si="196"/>
        <v>64888.593588342541</v>
      </c>
      <c r="Y265" s="48">
        <f t="shared" si="214"/>
        <v>315438.63686975505</v>
      </c>
      <c r="Z265" s="47">
        <f t="shared" si="197"/>
        <v>16471.034244000039</v>
      </c>
      <c r="AA265" s="48">
        <f t="shared" si="215"/>
        <v>325341.74361842894</v>
      </c>
      <c r="AB265" s="47">
        <f t="shared" si="198"/>
        <v>6567.9274953261483</v>
      </c>
      <c r="AC265" s="47">
        <f t="shared" si="216"/>
        <v>209877.45956663307</v>
      </c>
      <c r="AD265" s="47">
        <f t="shared" si="217"/>
        <v>122032.21154712202</v>
      </c>
      <c r="AE265" s="47">
        <f t="shared" si="218"/>
        <v>42.878500192242448</v>
      </c>
      <c r="AF265" s="49">
        <f t="shared" si="219"/>
        <v>0.63233306478346618</v>
      </c>
      <c r="AG265" s="47">
        <f>IF(ISBLANK($D265),"",S265*_xlfn.XLOOKUP(Q265,DATA!$B$24:$B$25,DATA!$C$24:$C$25,"error",0,1)/1000)</f>
        <v>66.697248410309086</v>
      </c>
      <c r="AH265" s="47">
        <f>IF(ISBLANK($D265),"",V265*_xlfn.XLOOKUP(Q265,DATA!$B$24:$B$25,DATA!$C$24:$C$25,"error",0,1)/1000)</f>
        <v>24.505833256819884</v>
      </c>
      <c r="AI265" s="47">
        <f>IF(ISBLANK($D265),"",X265*_xlfn.XLOOKUP(Q265,DATA!$B$24:$B$25,DATA!$C$24:$C$25,"error",0,1)/1000)</f>
        <v>13.039362881577434</v>
      </c>
      <c r="AJ265" s="47">
        <f>IF(ISBLANK($D265),"",Z265*_xlfn.XLOOKUP(Q265,DATA!$B$24:$B$25,DATA!$C$24:$C$25,"error",0,1)/1000)</f>
        <v>3.3098543313318078</v>
      </c>
      <c r="AK265" s="47">
        <f>IF(ISBLANK($D265),"",AB265*_xlfn.XLOOKUP(Q265,DATA!$B$24:$B$25,DATA!$C$24:$C$25,"error",0,1)/1000)</f>
        <v>1.3198250301857894</v>
      </c>
      <c r="AL265" s="47">
        <f t="shared" si="199"/>
        <v>42.174875499914911</v>
      </c>
      <c r="AM265" s="47">
        <f t="shared" si="200"/>
        <v>24.522372910394175</v>
      </c>
      <c r="AN265" s="47">
        <f t="shared" si="220"/>
        <v>4.5070066764720496</v>
      </c>
      <c r="AO265" s="47">
        <f t="shared" si="221"/>
        <v>1.6559596794989608</v>
      </c>
      <c r="AP265" s="47">
        <f t="shared" si="222"/>
        <v>0.88112323918789637</v>
      </c>
      <c r="AQ265" s="47">
        <f t="shared" si="223"/>
        <v>0.22366043465080418</v>
      </c>
      <c r="AR265" s="47">
        <f t="shared" si="224"/>
        <v>8.9185991395453898E-2</v>
      </c>
      <c r="AS265" s="47">
        <f t="shared" si="225"/>
        <v>2.8499293447331153</v>
      </c>
      <c r="AT265" s="47">
        <f t="shared" si="226"/>
        <v>1.6570773317389342</v>
      </c>
      <c r="AU265" s="47">
        <f t="shared" si="227"/>
        <v>0.24512003368423843</v>
      </c>
      <c r="AV265" s="47">
        <f t="shared" si="228"/>
        <v>9.0061746421964323E-2</v>
      </c>
      <c r="AW265" s="47">
        <f t="shared" si="229"/>
        <v>4.7921153344899388E-2</v>
      </c>
      <c r="AX265" s="47">
        <f t="shared" si="230"/>
        <v>1.2164094089683233E-2</v>
      </c>
      <c r="AY265" s="47">
        <f t="shared" si="231"/>
        <v>4.8505082828340105E-3</v>
      </c>
      <c r="AZ265" s="47">
        <f t="shared" si="232"/>
        <v>0.15499750213938096</v>
      </c>
      <c r="BA265" s="47">
        <f t="shared" si="233"/>
        <v>9.012253154485747E-2</v>
      </c>
      <c r="BB265" s="23">
        <f>IF(V265&gt;0,J265*DATA!$C$4,0)</f>
        <v>148112.9</v>
      </c>
      <c r="BC265" s="23">
        <f>IF(X265&gt;0,N265*_xlfn.XLOOKUP(Budapest!O265,DATA!$B$5:$B$6,DATA!$C$5:$C$6,"error",0,1),0)</f>
        <v>35176.559999999998</v>
      </c>
      <c r="BD265" s="23">
        <f>IF(Z265&gt;0,(L265-M265)*DATA!$C$7,"0,00 ")</f>
        <v>33336.000000000007</v>
      </c>
      <c r="BE265" s="23">
        <f>IF(G265="basement",D265*DATA!$C$8,IF(G265="ground",0,"error"))</f>
        <v>28460</v>
      </c>
      <c r="BF265" s="23">
        <f t="shared" si="234"/>
        <v>245085.46</v>
      </c>
      <c r="BG265" s="23">
        <v>1.48</v>
      </c>
      <c r="BH265" s="23">
        <v>2.0263528963414634</v>
      </c>
      <c r="BI265" s="23">
        <f t="shared" si="235"/>
        <v>0.85</v>
      </c>
      <c r="BJ265" s="23">
        <v>2.33</v>
      </c>
      <c r="BK265" s="23">
        <f t="shared" si="236"/>
        <v>0.21630769230769231</v>
      </c>
      <c r="BL265" s="23">
        <f t="shared" si="237"/>
        <v>0.23928112965340181</v>
      </c>
      <c r="BM265" s="5">
        <v>1.1000000000000001</v>
      </c>
      <c r="BN265" s="5">
        <f t="shared" si="238"/>
        <v>0.40124223602484466</v>
      </c>
      <c r="BO265" s="50"/>
      <c r="BP265" s="48">
        <f t="shared" si="201"/>
        <v>12451.25</v>
      </c>
      <c r="BQ265" s="51">
        <f t="shared" si="202"/>
        <v>5</v>
      </c>
      <c r="BR265" s="47">
        <f t="shared" si="239"/>
        <v>3984.4</v>
      </c>
      <c r="BS265" s="46">
        <f t="shared" si="203"/>
        <v>17.5</v>
      </c>
      <c r="BT265" s="46">
        <f t="shared" si="240"/>
        <v>9961</v>
      </c>
      <c r="BU265" s="46">
        <f t="shared" si="204"/>
        <v>288.01602838750006</v>
      </c>
      <c r="BV265" s="46">
        <f t="shared" si="205"/>
        <v>182.19348045365388</v>
      </c>
      <c r="BW265" s="46">
        <f t="shared" si="206"/>
        <v>231.70867539518616</v>
      </c>
      <c r="BX265" s="46">
        <f t="shared" si="207"/>
        <v>273.72321838750003</v>
      </c>
      <c r="BY265" s="46">
        <f t="shared" si="208"/>
        <v>282.31668137663041</v>
      </c>
      <c r="BZ265" s="46">
        <f t="shared" si="193"/>
        <v>331909.67111375509</v>
      </c>
      <c r="CA265" s="46">
        <f t="shared" si="193"/>
        <v>209959.76687479074</v>
      </c>
      <c r="CB265" s="46">
        <f t="shared" si="193"/>
        <v>267021.07752541255</v>
      </c>
      <c r="CC265" s="46">
        <f t="shared" si="193"/>
        <v>315438.63686975505</v>
      </c>
      <c r="CD265" s="46">
        <f t="shared" si="193"/>
        <v>325341.74361842894</v>
      </c>
    </row>
    <row r="266" spans="1:82" s="54" customFormat="1" x14ac:dyDescent="0.35">
      <c r="A266" s="39">
        <v>263</v>
      </c>
      <c r="B266" s="40" t="s">
        <v>82</v>
      </c>
      <c r="C266" s="40" t="s">
        <v>354</v>
      </c>
      <c r="D266" s="41">
        <v>128.1</v>
      </c>
      <c r="E266" s="41">
        <f t="shared" si="209"/>
        <v>307.44</v>
      </c>
      <c r="F266" s="41">
        <v>45.4</v>
      </c>
      <c r="G266" s="42" t="s">
        <v>84</v>
      </c>
      <c r="H266" s="43">
        <v>3</v>
      </c>
      <c r="I266" s="44">
        <v>11.25</v>
      </c>
      <c r="J266" s="41">
        <f t="shared" si="210"/>
        <v>439.25</v>
      </c>
      <c r="K266" s="42" t="s">
        <v>85</v>
      </c>
      <c r="L266" s="44">
        <v>71.5</v>
      </c>
      <c r="M266" s="44">
        <v>32.1</v>
      </c>
      <c r="N266" s="41">
        <v>131.94299999999998</v>
      </c>
      <c r="O266" s="45" t="s">
        <v>86</v>
      </c>
      <c r="P266" s="45" t="s">
        <v>85</v>
      </c>
      <c r="Q266" s="45" t="s">
        <v>87</v>
      </c>
      <c r="R266" s="45" t="s">
        <v>88</v>
      </c>
      <c r="S266" s="46">
        <f t="shared" si="211"/>
        <v>55814.39367321301</v>
      </c>
      <c r="T266" s="46">
        <f t="shared" si="194"/>
        <v>181.54564686837435</v>
      </c>
      <c r="U266" s="47">
        <f t="shared" si="212"/>
        <v>32306.500684805309</v>
      </c>
      <c r="V266" s="47">
        <f t="shared" si="195"/>
        <v>23507.892988407701</v>
      </c>
      <c r="W266" s="47">
        <f t="shared" si="213"/>
        <v>44131.710836014594</v>
      </c>
      <c r="X266" s="47">
        <f t="shared" si="196"/>
        <v>11682.682837198416</v>
      </c>
      <c r="Y266" s="48">
        <f t="shared" si="214"/>
        <v>52894.312908213018</v>
      </c>
      <c r="Z266" s="47">
        <f t="shared" si="197"/>
        <v>2920.0807649999915</v>
      </c>
      <c r="AA266" s="48">
        <f t="shared" si="215"/>
        <v>55814.39367321301</v>
      </c>
      <c r="AB266" s="47">
        <f t="shared" si="198"/>
        <v>0</v>
      </c>
      <c r="AC266" s="47">
        <f t="shared" si="216"/>
        <v>38110.656590606108</v>
      </c>
      <c r="AD266" s="47">
        <f t="shared" si="217"/>
        <v>17703.737082606902</v>
      </c>
      <c r="AE266" s="47">
        <f t="shared" si="218"/>
        <v>57.5843646975244</v>
      </c>
      <c r="AF266" s="49">
        <f t="shared" si="219"/>
        <v>0.68281054549727282</v>
      </c>
      <c r="AG266" s="47">
        <f>IF(ISBLANK($D266),"",S266*_xlfn.XLOOKUP(Q266,DATA!$B$24:$B$25,DATA!$C$24:$C$25,"error",0,1)/1000)</f>
        <v>11.215902408632154</v>
      </c>
      <c r="AH266" s="47">
        <f>IF(ISBLANK($D266),"",V266*_xlfn.XLOOKUP(Q266,DATA!$B$24:$B$25,DATA!$C$24:$C$25,"error",0,1)/1000)</f>
        <v>4.7239110960205268</v>
      </c>
      <c r="AI266" s="47">
        <f>IF(ISBLANK($D266),"",X266*_xlfn.XLOOKUP(Q266,DATA!$B$24:$B$25,DATA!$C$24:$C$25,"error",0,1)/1000)</f>
        <v>2.3476351161350215</v>
      </c>
      <c r="AJ266" s="47">
        <f>IF(ISBLANK($D266),"",Z266*_xlfn.XLOOKUP(Q266,DATA!$B$24:$B$25,DATA!$C$24:$C$25,"error",0,1)/1000)</f>
        <v>0.58679022972674832</v>
      </c>
      <c r="AK266" s="47">
        <f>IF(ISBLANK($D266),"",AB266*_xlfn.XLOOKUP(Q266,DATA!$B$24:$B$25,DATA!$C$24:$C$25,"error",0,1)/1000)</f>
        <v>0</v>
      </c>
      <c r="AL266" s="47">
        <f t="shared" si="199"/>
        <v>7.6583364418822963</v>
      </c>
      <c r="AM266" s="47">
        <f t="shared" si="200"/>
        <v>3.5575659667498574</v>
      </c>
      <c r="AN266" s="47">
        <f t="shared" si="220"/>
        <v>0.75790453494256527</v>
      </c>
      <c r="AO266" s="47">
        <f t="shared" si="221"/>
        <v>0.31921405089829924</v>
      </c>
      <c r="AP266" s="47">
        <f t="shared" si="222"/>
        <v>0.15863933512293668</v>
      </c>
      <c r="AQ266" s="47">
        <f t="shared" si="223"/>
        <v>3.9651822917753952E-2</v>
      </c>
      <c r="AR266" s="47">
        <f t="shared" si="224"/>
        <v>0</v>
      </c>
      <c r="AS266" s="47">
        <f t="shared" si="225"/>
        <v>0.51750520893898988</v>
      </c>
      <c r="AT266" s="47">
        <f t="shared" si="226"/>
        <v>0.24039932600357539</v>
      </c>
      <c r="AU266" s="47">
        <f t="shared" si="227"/>
        <v>4.121972707614887E-2</v>
      </c>
      <c r="AV266" s="47">
        <f t="shared" si="228"/>
        <v>1.7360914798981785E-2</v>
      </c>
      <c r="AW266" s="47">
        <f t="shared" si="229"/>
        <v>8.6278281707401362E-3</v>
      </c>
      <c r="AX266" s="47">
        <f t="shared" si="230"/>
        <v>2.1565213603919947E-3</v>
      </c>
      <c r="AY266" s="47">
        <f t="shared" si="231"/>
        <v>0</v>
      </c>
      <c r="AZ266" s="47">
        <f t="shared" si="232"/>
        <v>2.8145264330113919E-2</v>
      </c>
      <c r="BA266" s="47">
        <f t="shared" si="233"/>
        <v>1.3074462746034951E-2</v>
      </c>
      <c r="BB266" s="23">
        <f>IF(V266&gt;0,J266*DATA!$C$4,0)</f>
        <v>28551.25</v>
      </c>
      <c r="BC266" s="23">
        <f>IF(X266&gt;0,N266*_xlfn.XLOOKUP(Budapest!O266,DATA!$B$5:$B$6,DATA!$C$5:$C$6,"error",0,1),0)</f>
        <v>6333.2639999999992</v>
      </c>
      <c r="BD266" s="23">
        <f>IF(Z266&gt;0,(L266-M266)*DATA!$C$7,"0,00 ")</f>
        <v>5910</v>
      </c>
      <c r="BE266" s="23">
        <f>IF(G266="basement",D266*DATA!$C$8,IF(G266="ground",0,"error"))</f>
        <v>0</v>
      </c>
      <c r="BF266" s="23">
        <f t="shared" si="234"/>
        <v>40794.513999999996</v>
      </c>
      <c r="BG266" s="23">
        <v>1.48</v>
      </c>
      <c r="BH266" s="23">
        <v>2.0643356643356645</v>
      </c>
      <c r="BI266" s="23">
        <f t="shared" si="235"/>
        <v>0.56999999999999995</v>
      </c>
      <c r="BJ266" s="23">
        <v>2.33</v>
      </c>
      <c r="BK266" s="23">
        <f t="shared" si="236"/>
        <v>0.21630769230769231</v>
      </c>
      <c r="BL266" s="23">
        <f t="shared" si="237"/>
        <v>0.23928112965340181</v>
      </c>
      <c r="BM266" s="5">
        <v>1.1000000000000001</v>
      </c>
      <c r="BN266" s="5">
        <f t="shared" si="238"/>
        <v>0.56999999999999995</v>
      </c>
      <c r="BO266" s="50"/>
      <c r="BP266" s="48">
        <f t="shared" si="201"/>
        <v>1441.125</v>
      </c>
      <c r="BQ266" s="51">
        <f t="shared" si="202"/>
        <v>3</v>
      </c>
      <c r="BR266" s="47">
        <f t="shared" si="239"/>
        <v>461.16</v>
      </c>
      <c r="BS266" s="46">
        <f t="shared" si="203"/>
        <v>11.25</v>
      </c>
      <c r="BT266" s="46">
        <f t="shared" si="240"/>
        <v>1095.2550000000001</v>
      </c>
      <c r="BU266" s="46">
        <f t="shared" si="204"/>
        <v>48.433177432500003</v>
      </c>
      <c r="BV266" s="46">
        <f t="shared" si="205"/>
        <v>28.034103336346153</v>
      </c>
      <c r="BW266" s="46">
        <f t="shared" si="206"/>
        <v>38.295479725802316</v>
      </c>
      <c r="BX266" s="46">
        <f t="shared" si="207"/>
        <v>45.89926493250001</v>
      </c>
      <c r="BY266" s="46">
        <f t="shared" si="208"/>
        <v>48.433177432500003</v>
      </c>
      <c r="BZ266" s="46">
        <f t="shared" si="193"/>
        <v>55814.39367321301</v>
      </c>
      <c r="CA266" s="46">
        <f t="shared" si="193"/>
        <v>32306.500684805309</v>
      </c>
      <c r="CB266" s="46">
        <f t="shared" si="193"/>
        <v>44131.710836014594</v>
      </c>
      <c r="CC266" s="46">
        <f t="shared" si="193"/>
        <v>52894.312908213018</v>
      </c>
      <c r="CD266" s="46">
        <f t="shared" si="193"/>
        <v>55814.39367321301</v>
      </c>
    </row>
    <row r="267" spans="1:82" s="54" customFormat="1" x14ac:dyDescent="0.35">
      <c r="A267" s="39">
        <v>264</v>
      </c>
      <c r="B267" s="40" t="s">
        <v>82</v>
      </c>
      <c r="C267" s="40" t="s">
        <v>355</v>
      </c>
      <c r="D267" s="41">
        <v>572.70000000000005</v>
      </c>
      <c r="E267" s="41">
        <f t="shared" si="209"/>
        <v>1832.6400000000003</v>
      </c>
      <c r="F267" s="41">
        <v>96.8</v>
      </c>
      <c r="G267" s="42" t="s">
        <v>84</v>
      </c>
      <c r="H267" s="43">
        <v>4</v>
      </c>
      <c r="I267" s="44">
        <v>14.5</v>
      </c>
      <c r="J267" s="41">
        <f t="shared" si="210"/>
        <v>1165.0999999999999</v>
      </c>
      <c r="K267" s="42" t="s">
        <v>85</v>
      </c>
      <c r="L267" s="44">
        <v>238.5</v>
      </c>
      <c r="M267" s="44">
        <v>35.799999999999997</v>
      </c>
      <c r="N267" s="41">
        <v>589.88100000000009</v>
      </c>
      <c r="O267" s="45" t="s">
        <v>86</v>
      </c>
      <c r="P267" s="45" t="s">
        <v>85</v>
      </c>
      <c r="Q267" s="45" t="s">
        <v>87</v>
      </c>
      <c r="R267" s="45" t="s">
        <v>88</v>
      </c>
      <c r="S267" s="46">
        <f t="shared" si="211"/>
        <v>209635.41268637107</v>
      </c>
      <c r="T267" s="46">
        <f t="shared" si="194"/>
        <v>114.38984889905875</v>
      </c>
      <c r="U267" s="47">
        <f t="shared" si="212"/>
        <v>147281.29516606644</v>
      </c>
      <c r="V267" s="47">
        <f t="shared" si="195"/>
        <v>62354.11752030463</v>
      </c>
      <c r="W267" s="47">
        <f t="shared" si="213"/>
        <v>157405.33883107413</v>
      </c>
      <c r="X267" s="47">
        <f t="shared" si="196"/>
        <v>52230.073855296941</v>
      </c>
      <c r="Y267" s="48">
        <f t="shared" si="214"/>
        <v>194612.56062887103</v>
      </c>
      <c r="Z267" s="47">
        <f t="shared" si="197"/>
        <v>15022.852057500044</v>
      </c>
      <c r="AA267" s="48">
        <f t="shared" si="215"/>
        <v>209635.41268637107</v>
      </c>
      <c r="AB267" s="47">
        <f t="shared" si="198"/>
        <v>0</v>
      </c>
      <c r="AC267" s="47">
        <f t="shared" si="216"/>
        <v>129607.04343310161</v>
      </c>
      <c r="AD267" s="47">
        <f t="shared" si="217"/>
        <v>80028.369253269455</v>
      </c>
      <c r="AE267" s="47">
        <f t="shared" si="218"/>
        <v>43.668352351399861</v>
      </c>
      <c r="AF267" s="49">
        <f t="shared" si="219"/>
        <v>0.61824975929521331</v>
      </c>
      <c r="AG267" s="47">
        <f>IF(ISBLANK($D267),"",S267*_xlfn.XLOOKUP(Q267,DATA!$B$24:$B$25,DATA!$C$24:$C$25,"error",0,1)/1000)</f>
        <v>42.126236179326263</v>
      </c>
      <c r="AH267" s="47">
        <f>IF(ISBLANK($D267),"",V267*_xlfn.XLOOKUP(Q267,DATA!$B$24:$B$25,DATA!$C$24:$C$25,"error",0,1)/1000)</f>
        <v>12.530059915705214</v>
      </c>
      <c r="AI267" s="47">
        <f>IF(ISBLANK($D267),"",X267*_xlfn.XLOOKUP(Q267,DATA!$B$24:$B$25,DATA!$C$24:$C$25,"error",0,1)/1000)</f>
        <v>10.49563334122192</v>
      </c>
      <c r="AJ267" s="47">
        <f>IF(ISBLANK($D267),"",Z267*_xlfn.XLOOKUP(Q267,DATA!$B$24:$B$25,DATA!$C$24:$C$25,"error",0,1)/1000)</f>
        <v>3.0188421209546337</v>
      </c>
      <c r="AK267" s="47">
        <f>IF(ISBLANK($D267),"",AB267*_xlfn.XLOOKUP(Q267,DATA!$B$24:$B$25,DATA!$C$24:$C$25,"error",0,1)/1000)</f>
        <v>0</v>
      </c>
      <c r="AL267" s="47">
        <f t="shared" si="199"/>
        <v>26.044535377881768</v>
      </c>
      <c r="AM267" s="47">
        <f t="shared" si="200"/>
        <v>16.081700801444494</v>
      </c>
      <c r="AN267" s="47">
        <f t="shared" si="220"/>
        <v>2.8466425863156837</v>
      </c>
      <c r="AO267" s="47">
        <f t="shared" si="221"/>
        <v>0.84670754855232433</v>
      </c>
      <c r="AP267" s="47">
        <f t="shared" si="222"/>
        <v>0.70923299941378537</v>
      </c>
      <c r="AQ267" s="47">
        <f t="shared" si="223"/>
        <v>0.20399554582306531</v>
      </c>
      <c r="AR267" s="47">
        <f t="shared" si="224"/>
        <v>0</v>
      </c>
      <c r="AS267" s="47">
        <f t="shared" si="225"/>
        <v>1.759936093789175</v>
      </c>
      <c r="AT267" s="47">
        <f t="shared" si="226"/>
        <v>1.0867064925265086</v>
      </c>
      <c r="AU267" s="47">
        <f t="shared" si="227"/>
        <v>0.15481874706049489</v>
      </c>
      <c r="AV267" s="47">
        <f t="shared" si="228"/>
        <v>4.604940656185242E-2</v>
      </c>
      <c r="AW267" s="47">
        <f t="shared" si="229"/>
        <v>3.8572655686049027E-2</v>
      </c>
      <c r="AX267" s="47">
        <f t="shared" si="230"/>
        <v>1.1094590856636038E-2</v>
      </c>
      <c r="AY267" s="47">
        <f t="shared" si="231"/>
        <v>0</v>
      </c>
      <c r="AZ267" s="47">
        <f t="shared" si="232"/>
        <v>9.5716653104537489E-2</v>
      </c>
      <c r="BA267" s="47">
        <f t="shared" si="233"/>
        <v>5.9102093955957405E-2</v>
      </c>
      <c r="BB267" s="23">
        <f>IF(V267&gt;0,J267*DATA!$C$4,0)</f>
        <v>75731.5</v>
      </c>
      <c r="BC267" s="23">
        <f>IF(X267&gt;0,N267*_xlfn.XLOOKUP(Budapest!O267,DATA!$B$5:$B$6,DATA!$C$5:$C$6,"error",0,1),0)</f>
        <v>28314.288000000004</v>
      </c>
      <c r="BD267" s="23">
        <f>IF(Z267&gt;0,(L267-M267)*DATA!$C$7,"0,00 ")</f>
        <v>30405</v>
      </c>
      <c r="BE267" s="23">
        <f>IF(G267="basement",D267*DATA!$C$8,IF(G267="ground",0,"error"))</f>
        <v>0</v>
      </c>
      <c r="BF267" s="23">
        <f t="shared" si="234"/>
        <v>134450.788</v>
      </c>
      <c r="BG267" s="23">
        <v>1.48</v>
      </c>
      <c r="BH267" s="23">
        <v>2.5873165618448635</v>
      </c>
      <c r="BI267" s="23">
        <f t="shared" si="235"/>
        <v>0.56999999999999995</v>
      </c>
      <c r="BJ267" s="23">
        <v>2.33</v>
      </c>
      <c r="BK267" s="23">
        <f t="shared" si="236"/>
        <v>0.21630769230769231</v>
      </c>
      <c r="BL267" s="23">
        <f t="shared" si="237"/>
        <v>0.23928112965340181</v>
      </c>
      <c r="BM267" s="5">
        <v>1.1000000000000001</v>
      </c>
      <c r="BN267" s="5">
        <f t="shared" si="238"/>
        <v>0.56999999999999995</v>
      </c>
      <c r="BO267" s="50"/>
      <c r="BP267" s="48">
        <f t="shared" si="201"/>
        <v>8304.1500000000015</v>
      </c>
      <c r="BQ267" s="51">
        <f t="shared" si="202"/>
        <v>4</v>
      </c>
      <c r="BR267" s="47">
        <f t="shared" si="239"/>
        <v>2657.3280000000004</v>
      </c>
      <c r="BS267" s="46">
        <f t="shared" si="203"/>
        <v>14.5</v>
      </c>
      <c r="BT267" s="46">
        <f t="shared" si="240"/>
        <v>6643.3200000000015</v>
      </c>
      <c r="BU267" s="46">
        <f t="shared" si="204"/>
        <v>181.91202072750005</v>
      </c>
      <c r="BV267" s="46">
        <f t="shared" si="205"/>
        <v>127.80397011980773</v>
      </c>
      <c r="BW267" s="46">
        <f t="shared" si="206"/>
        <v>136.58915205750964</v>
      </c>
      <c r="BX267" s="46">
        <f t="shared" si="207"/>
        <v>168.87587697750001</v>
      </c>
      <c r="BY267" s="46">
        <f t="shared" si="208"/>
        <v>181.91202072750005</v>
      </c>
      <c r="BZ267" s="46">
        <f t="shared" si="193"/>
        <v>209635.41268637107</v>
      </c>
      <c r="CA267" s="46">
        <f t="shared" si="193"/>
        <v>147281.29516606644</v>
      </c>
      <c r="CB267" s="46">
        <f t="shared" si="193"/>
        <v>157405.33883107413</v>
      </c>
      <c r="CC267" s="46">
        <f t="shared" si="193"/>
        <v>194612.56062887103</v>
      </c>
      <c r="CD267" s="46">
        <f t="shared" si="193"/>
        <v>209635.41268637107</v>
      </c>
    </row>
    <row r="268" spans="1:82" s="54" customFormat="1" x14ac:dyDescent="0.35">
      <c r="A268" s="39">
        <v>265</v>
      </c>
      <c r="B268" s="40" t="s">
        <v>82</v>
      </c>
      <c r="C268" s="40" t="s">
        <v>356</v>
      </c>
      <c r="D268" s="41">
        <v>132.30000000000001</v>
      </c>
      <c r="E268" s="41">
        <f t="shared" si="209"/>
        <v>105.84000000000002</v>
      </c>
      <c r="F268" s="41">
        <v>46.2</v>
      </c>
      <c r="G268" s="42" t="s">
        <v>84</v>
      </c>
      <c r="H268" s="43">
        <v>1</v>
      </c>
      <c r="I268" s="44">
        <v>4.25</v>
      </c>
      <c r="J268" s="41">
        <f t="shared" si="210"/>
        <v>166.95000000000002</v>
      </c>
      <c r="K268" s="42" t="s">
        <v>85</v>
      </c>
      <c r="L268" s="44">
        <v>29.4</v>
      </c>
      <c r="M268" s="44">
        <v>0</v>
      </c>
      <c r="N268" s="41">
        <v>136.26900000000001</v>
      </c>
      <c r="O268" s="45" t="s">
        <v>86</v>
      </c>
      <c r="P268" s="45" t="s">
        <v>85</v>
      </c>
      <c r="Q268" s="45" t="s">
        <v>87</v>
      </c>
      <c r="R268" s="45" t="s">
        <v>88</v>
      </c>
      <c r="S268" s="46">
        <f t="shared" si="211"/>
        <v>31940.795027799006</v>
      </c>
      <c r="T268" s="46">
        <f t="shared" si="194"/>
        <v>301.78377766250003</v>
      </c>
      <c r="U268" s="47">
        <f t="shared" si="212"/>
        <v>23005.922553320543</v>
      </c>
      <c r="V268" s="47">
        <f t="shared" si="195"/>
        <v>8934.8724744784631</v>
      </c>
      <c r="W268" s="47">
        <f t="shared" si="213"/>
        <v>19875.073409053097</v>
      </c>
      <c r="X268" s="47">
        <f t="shared" si="196"/>
        <v>12065.721618745909</v>
      </c>
      <c r="Y268" s="48">
        <f t="shared" si="214"/>
        <v>29761.851512798999</v>
      </c>
      <c r="Z268" s="47">
        <f t="shared" si="197"/>
        <v>2178.9435150000063</v>
      </c>
      <c r="AA268" s="48">
        <f t="shared" si="215"/>
        <v>31940.795027799006</v>
      </c>
      <c r="AB268" s="47">
        <f t="shared" si="198"/>
        <v>0</v>
      </c>
      <c r="AC268" s="47">
        <f t="shared" si="216"/>
        <v>23179.537608224378</v>
      </c>
      <c r="AD268" s="47">
        <f t="shared" si="217"/>
        <v>8761.2574195746274</v>
      </c>
      <c r="AE268" s="47">
        <f t="shared" si="218"/>
        <v>82.778320290765549</v>
      </c>
      <c r="AF268" s="49">
        <f t="shared" si="219"/>
        <v>0.72570321396353943</v>
      </c>
      <c r="AG268" s="47">
        <f>IF(ISBLANK($D268),"",S268*_xlfn.XLOOKUP(Q268,DATA!$B$24:$B$25,DATA!$C$24:$C$25,"error",0,1)/1000)</f>
        <v>6.4185027608362102</v>
      </c>
      <c r="AH268" s="47">
        <f>IF(ISBLANK($D268),"",V268*_xlfn.XLOOKUP(Q268,DATA!$B$24:$B$25,DATA!$C$24:$C$25,"error",0,1)/1000)</f>
        <v>1.7954626237464471</v>
      </c>
      <c r="AI268" s="47">
        <f>IF(ISBLANK($D268),"",X268*_xlfn.XLOOKUP(Q268,DATA!$B$24:$B$25,DATA!$C$24:$C$25,"error",0,1)/1000)</f>
        <v>2.4246067592869904</v>
      </c>
      <c r="AJ268" s="47">
        <f>IF(ISBLANK($D268),"",Z268*_xlfn.XLOOKUP(Q268,DATA!$B$24:$B$25,DATA!$C$24:$C$25,"error",0,1)/1000)</f>
        <v>0.43785869933925126</v>
      </c>
      <c r="AK268" s="47">
        <f>IF(ISBLANK($D268),"",AB268*_xlfn.XLOOKUP(Q268,DATA!$B$24:$B$25,DATA!$C$24:$C$25,"error",0,1)/1000)</f>
        <v>0</v>
      </c>
      <c r="AL268" s="47">
        <f t="shared" si="199"/>
        <v>4.6579280823726883</v>
      </c>
      <c r="AM268" s="47">
        <f t="shared" si="200"/>
        <v>1.7605746784635219</v>
      </c>
      <c r="AN268" s="47">
        <f t="shared" si="220"/>
        <v>0.43372456114054292</v>
      </c>
      <c r="AO268" s="47">
        <f t="shared" si="221"/>
        <v>0.1213267747238954</v>
      </c>
      <c r="AP268" s="47">
        <f t="shared" si="222"/>
        <v>0.16384062479909858</v>
      </c>
      <c r="AQ268" s="47">
        <f t="shared" si="223"/>
        <v>2.9587908471623681E-2</v>
      </c>
      <c r="AR268" s="47">
        <f t="shared" si="224"/>
        <v>0</v>
      </c>
      <c r="AS268" s="47">
        <f t="shared" si="225"/>
        <v>0.31475530799461771</v>
      </c>
      <c r="AT268" s="47">
        <f t="shared" si="226"/>
        <v>0.11896925314592521</v>
      </c>
      <c r="AU268" s="47">
        <f t="shared" si="227"/>
        <v>2.3588733425101403E-2</v>
      </c>
      <c r="AV268" s="47">
        <f t="shared" si="228"/>
        <v>6.5985309634376968E-3</v>
      </c>
      <c r="AW268" s="47">
        <f t="shared" si="229"/>
        <v>8.9107077828955526E-3</v>
      </c>
      <c r="AX268" s="47">
        <f t="shared" si="230"/>
        <v>1.6091809135920052E-3</v>
      </c>
      <c r="AY268" s="47">
        <f t="shared" si="231"/>
        <v>0</v>
      </c>
      <c r="AZ268" s="47">
        <f t="shared" si="232"/>
        <v>1.7118419659925256E-2</v>
      </c>
      <c r="BA268" s="47">
        <f t="shared" si="233"/>
        <v>6.4703137651761465E-3</v>
      </c>
      <c r="BB268" s="23">
        <f>IF(V268&gt;0,J268*DATA!$C$4,0)</f>
        <v>10851.750000000002</v>
      </c>
      <c r="BC268" s="23">
        <f>IF(X268&gt;0,N268*_xlfn.XLOOKUP(Budapest!O268,DATA!$B$5:$B$6,DATA!$C$5:$C$6,"error",0,1),0)</f>
        <v>6540.9120000000003</v>
      </c>
      <c r="BD268" s="23">
        <f>IF(Z268&gt;0,(L268-M268)*DATA!$C$7,"0,00 ")</f>
        <v>4410</v>
      </c>
      <c r="BE268" s="23">
        <f>IF(G268="basement",D268*DATA!$C$8,IF(G268="ground",0,"error"))</f>
        <v>0</v>
      </c>
      <c r="BF268" s="23">
        <f t="shared" si="234"/>
        <v>21802.662000000004</v>
      </c>
      <c r="BG268" s="23">
        <v>1.48</v>
      </c>
      <c r="BH268" s="23">
        <v>2.85</v>
      </c>
      <c r="BI268" s="23">
        <f t="shared" si="235"/>
        <v>0.56999999999999995</v>
      </c>
      <c r="BJ268" s="23">
        <v>2.33</v>
      </c>
      <c r="BK268" s="23">
        <f t="shared" si="236"/>
        <v>0.21630769230769231</v>
      </c>
      <c r="BL268" s="23">
        <f t="shared" si="237"/>
        <v>0.23928112965340181</v>
      </c>
      <c r="BM268" s="5">
        <v>1.1000000000000001</v>
      </c>
      <c r="BN268" s="5">
        <f t="shared" si="238"/>
        <v>0.56999999999999995</v>
      </c>
      <c r="BO268" s="50"/>
      <c r="BP268" s="48">
        <f t="shared" si="201"/>
        <v>562.27500000000009</v>
      </c>
      <c r="BQ268" s="51">
        <f t="shared" si="202"/>
        <v>1</v>
      </c>
      <c r="BR268" s="47">
        <f t="shared" si="239"/>
        <v>179.92800000000003</v>
      </c>
      <c r="BS268" s="46">
        <f t="shared" si="203"/>
        <v>4.25</v>
      </c>
      <c r="BT268" s="46">
        <f t="shared" si="240"/>
        <v>427.32900000000006</v>
      </c>
      <c r="BU268" s="46">
        <f t="shared" si="204"/>
        <v>27.716760697500003</v>
      </c>
      <c r="BV268" s="46">
        <f t="shared" si="205"/>
        <v>19.963487116730771</v>
      </c>
      <c r="BW268" s="46">
        <f t="shared" si="206"/>
        <v>17.246679459435175</v>
      </c>
      <c r="BX268" s="46">
        <f t="shared" si="207"/>
        <v>25.825973197499998</v>
      </c>
      <c r="BY268" s="46">
        <f t="shared" si="208"/>
        <v>27.716760697500003</v>
      </c>
      <c r="BZ268" s="46">
        <f t="shared" si="193"/>
        <v>31940.795027799006</v>
      </c>
      <c r="CA268" s="46">
        <f t="shared" si="193"/>
        <v>23005.922553320543</v>
      </c>
      <c r="CB268" s="46">
        <f t="shared" si="193"/>
        <v>19875.073409053097</v>
      </c>
      <c r="CC268" s="46">
        <f t="shared" si="193"/>
        <v>29761.851512798999</v>
      </c>
      <c r="CD268" s="46">
        <f t="shared" si="193"/>
        <v>31940.795027799006</v>
      </c>
    </row>
    <row r="269" spans="1:82" s="54" customFormat="1" x14ac:dyDescent="0.35">
      <c r="A269" s="39">
        <v>266</v>
      </c>
      <c r="B269" s="40" t="s">
        <v>82</v>
      </c>
      <c r="C269" s="40" t="s">
        <v>357</v>
      </c>
      <c r="D269" s="41">
        <v>209.1</v>
      </c>
      <c r="E269" s="41">
        <f t="shared" si="209"/>
        <v>501.84000000000003</v>
      </c>
      <c r="F269" s="41">
        <v>86.8</v>
      </c>
      <c r="G269" s="42" t="s">
        <v>84</v>
      </c>
      <c r="H269" s="43">
        <v>3</v>
      </c>
      <c r="I269" s="44">
        <v>11.25</v>
      </c>
      <c r="J269" s="41">
        <f t="shared" si="210"/>
        <v>839.8</v>
      </c>
      <c r="K269" s="42" t="s">
        <v>85</v>
      </c>
      <c r="L269" s="44">
        <v>136.69999999999999</v>
      </c>
      <c r="M269" s="44">
        <v>75.2</v>
      </c>
      <c r="N269" s="41">
        <v>215.37299999999999</v>
      </c>
      <c r="O269" s="45" t="s">
        <v>86</v>
      </c>
      <c r="P269" s="45" t="s">
        <v>85</v>
      </c>
      <c r="Q269" s="45" t="s">
        <v>87</v>
      </c>
      <c r="R269" s="45" t="s">
        <v>88</v>
      </c>
      <c r="S269" s="46">
        <f t="shared" si="211"/>
        <v>99526.815695643018</v>
      </c>
      <c r="T269" s="46">
        <f t="shared" si="194"/>
        <v>198.3237998079926</v>
      </c>
      <c r="U269" s="47">
        <f t="shared" si="212"/>
        <v>54582.186141483013</v>
      </c>
      <c r="V269" s="47">
        <f t="shared" si="195"/>
        <v>44944.629554160005</v>
      </c>
      <c r="W269" s="47">
        <f t="shared" si="213"/>
        <v>80456.956357171599</v>
      </c>
      <c r="X269" s="47">
        <f t="shared" si="196"/>
        <v>19069.859338471419</v>
      </c>
      <c r="Y269" s="48">
        <f t="shared" si="214"/>
        <v>94968.821608143015</v>
      </c>
      <c r="Z269" s="47">
        <f t="shared" si="197"/>
        <v>4557.9940875000029</v>
      </c>
      <c r="AA269" s="48">
        <f t="shared" si="215"/>
        <v>99526.815695643018</v>
      </c>
      <c r="AB269" s="47">
        <f t="shared" si="198"/>
        <v>0</v>
      </c>
      <c r="AC269" s="47">
        <f t="shared" si="216"/>
        <v>68572.482980131434</v>
      </c>
      <c r="AD269" s="47">
        <f t="shared" si="217"/>
        <v>30954.332715511584</v>
      </c>
      <c r="AE269" s="47">
        <f t="shared" si="218"/>
        <v>61.68167686017771</v>
      </c>
      <c r="AF269" s="49">
        <f t="shared" si="219"/>
        <v>0.68898499867441587</v>
      </c>
      <c r="AG269" s="47">
        <f>IF(ISBLANK($D269),"",S269*_xlfn.XLOOKUP(Q269,DATA!$B$24:$B$25,DATA!$C$24:$C$25,"error",0,1)/1000)</f>
        <v>19.99991361403946</v>
      </c>
      <c r="AH269" s="47">
        <f>IF(ISBLANK($D269),"",V269*_xlfn.XLOOKUP(Q269,DATA!$B$24:$B$25,DATA!$C$24:$C$25,"error",0,1)/1000)</f>
        <v>9.0316233089084523</v>
      </c>
      <c r="AI269" s="47">
        <f>IF(ISBLANK($D269),"",X269*_xlfn.XLOOKUP(Q269,DATA!$B$24:$B$25,DATA!$C$24:$C$25,"error",0,1)/1000)</f>
        <v>3.8320882340658313</v>
      </c>
      <c r="AJ269" s="47">
        <f>IF(ISBLANK($D269),"",Z269*_xlfn.XLOOKUP(Q269,DATA!$B$24:$B$25,DATA!$C$24:$C$25,"error",0,1)/1000)</f>
        <v>0.91592891188312553</v>
      </c>
      <c r="AK269" s="47">
        <f>IF(ISBLANK($D269),"",AB269*_xlfn.XLOOKUP(Q269,DATA!$B$24:$B$25,DATA!$C$24:$C$25,"error",0,1)/1000)</f>
        <v>0</v>
      </c>
      <c r="AL269" s="47">
        <f t="shared" si="199"/>
        <v>13.779640454857407</v>
      </c>
      <c r="AM269" s="47">
        <f t="shared" si="200"/>
        <v>6.220273159182053</v>
      </c>
      <c r="AN269" s="47">
        <f t="shared" si="220"/>
        <v>1.3514762053273495</v>
      </c>
      <c r="AO269" s="47">
        <f t="shared" si="221"/>
        <v>0.61030383595763615</v>
      </c>
      <c r="AP269" s="47">
        <f t="shared" si="222"/>
        <v>0.25894992173462966</v>
      </c>
      <c r="AQ269" s="47">
        <f t="shared" si="223"/>
        <v>6.1893073843702462E-2</v>
      </c>
      <c r="AR269" s="47">
        <f t="shared" si="224"/>
        <v>0</v>
      </c>
      <c r="AS269" s="47">
        <f t="shared" si="225"/>
        <v>0.93114683153596833</v>
      </c>
      <c r="AT269" s="47">
        <f t="shared" si="226"/>
        <v>0.42032937379138113</v>
      </c>
      <c r="AU269" s="47">
        <f t="shared" si="227"/>
        <v>7.3501975202885192E-2</v>
      </c>
      <c r="AV269" s="47">
        <f t="shared" si="228"/>
        <v>3.3192250991883665E-2</v>
      </c>
      <c r="AW269" s="47">
        <f t="shared" si="229"/>
        <v>1.4083363548023127E-2</v>
      </c>
      <c r="AX269" s="47">
        <f t="shared" si="230"/>
        <v>3.3661437478200032E-3</v>
      </c>
      <c r="AY269" s="47">
        <f t="shared" si="231"/>
        <v>0</v>
      </c>
      <c r="AZ269" s="47">
        <f t="shared" si="232"/>
        <v>5.0641758287726803E-2</v>
      </c>
      <c r="BA269" s="47">
        <f t="shared" si="233"/>
        <v>2.2860216915158389E-2</v>
      </c>
      <c r="BB269" s="23">
        <f>IF(V269&gt;0,J269*DATA!$C$4,0)</f>
        <v>54587</v>
      </c>
      <c r="BC269" s="23">
        <f>IF(X269&gt;0,N269*_xlfn.XLOOKUP(Budapest!O269,DATA!$B$5:$B$6,DATA!$C$5:$C$6,"error",0,1),0)</f>
        <v>10337.903999999999</v>
      </c>
      <c r="BD269" s="23">
        <f>IF(Z269&gt;0,(L269-M269)*DATA!$C$7,"0,00 ")</f>
        <v>9224.9999999999982</v>
      </c>
      <c r="BE269" s="23">
        <f>IF(G269="basement",D269*DATA!$C$8,IF(G269="ground",0,"error"))</f>
        <v>0</v>
      </c>
      <c r="BF269" s="23">
        <f t="shared" si="234"/>
        <v>74149.903999999995</v>
      </c>
      <c r="BG269" s="23">
        <v>1.48</v>
      </c>
      <c r="BH269" s="23">
        <v>1.8873079736649601</v>
      </c>
      <c r="BI269" s="23">
        <f t="shared" si="235"/>
        <v>0.56999999999999995</v>
      </c>
      <c r="BJ269" s="23">
        <v>2.33</v>
      </c>
      <c r="BK269" s="23">
        <f t="shared" si="236"/>
        <v>0.21630769230769231</v>
      </c>
      <c r="BL269" s="23">
        <f t="shared" si="237"/>
        <v>0.23928112965340181</v>
      </c>
      <c r="BM269" s="5">
        <v>1.1000000000000001</v>
      </c>
      <c r="BN269" s="5">
        <f t="shared" si="238"/>
        <v>0.56999999999999995</v>
      </c>
      <c r="BO269" s="50"/>
      <c r="BP269" s="48">
        <f t="shared" si="201"/>
        <v>2352.375</v>
      </c>
      <c r="BQ269" s="51">
        <f t="shared" si="202"/>
        <v>3</v>
      </c>
      <c r="BR269" s="47">
        <f t="shared" si="239"/>
        <v>752.76</v>
      </c>
      <c r="BS269" s="46">
        <f t="shared" si="203"/>
        <v>11.25</v>
      </c>
      <c r="BT269" s="46">
        <f t="shared" si="240"/>
        <v>1787.8050000000001</v>
      </c>
      <c r="BU269" s="46">
        <f t="shared" si="204"/>
        <v>86.364817507500007</v>
      </c>
      <c r="BV269" s="46">
        <f t="shared" si="205"/>
        <v>47.363924107500004</v>
      </c>
      <c r="BW269" s="46">
        <f t="shared" si="206"/>
        <v>69.816865981578957</v>
      </c>
      <c r="BX269" s="46">
        <f t="shared" si="207"/>
        <v>82.409598757500007</v>
      </c>
      <c r="BY269" s="46">
        <f t="shared" si="208"/>
        <v>86.364817507500007</v>
      </c>
      <c r="BZ269" s="46">
        <f t="shared" si="193"/>
        <v>99526.815695643018</v>
      </c>
      <c r="CA269" s="46">
        <f t="shared" si="193"/>
        <v>54582.186141483013</v>
      </c>
      <c r="CB269" s="46">
        <f t="shared" si="193"/>
        <v>80456.956357171599</v>
      </c>
      <c r="CC269" s="46">
        <f t="shared" si="193"/>
        <v>94968.821608143015</v>
      </c>
      <c r="CD269" s="46">
        <f t="shared" si="193"/>
        <v>99526.815695643018</v>
      </c>
    </row>
    <row r="270" spans="1:82" s="54" customFormat="1" x14ac:dyDescent="0.35">
      <c r="A270" s="39">
        <v>267</v>
      </c>
      <c r="B270" s="40" t="s">
        <v>82</v>
      </c>
      <c r="C270" s="40" t="s">
        <v>358</v>
      </c>
      <c r="D270" s="41">
        <v>354.9</v>
      </c>
      <c r="E270" s="41">
        <f t="shared" si="209"/>
        <v>1419.6000000000001</v>
      </c>
      <c r="F270" s="41">
        <v>58.4</v>
      </c>
      <c r="G270" s="42" t="s">
        <v>90</v>
      </c>
      <c r="H270" s="43">
        <v>5</v>
      </c>
      <c r="I270" s="44">
        <v>17.5</v>
      </c>
      <c r="J270" s="41">
        <f t="shared" si="210"/>
        <v>868.2</v>
      </c>
      <c r="K270" s="42" t="s">
        <v>85</v>
      </c>
      <c r="L270" s="44">
        <v>153.80000000000001</v>
      </c>
      <c r="M270" s="44">
        <v>114.9</v>
      </c>
      <c r="N270" s="41">
        <v>365.54699999999997</v>
      </c>
      <c r="O270" s="45" t="s">
        <v>86</v>
      </c>
      <c r="P270" s="45" t="s">
        <v>85</v>
      </c>
      <c r="Q270" s="45" t="s">
        <v>87</v>
      </c>
      <c r="R270" s="45" t="s">
        <v>88</v>
      </c>
      <c r="S270" s="46">
        <f t="shared" si="211"/>
        <v>140810.93231345701</v>
      </c>
      <c r="T270" s="46">
        <f t="shared" si="194"/>
        <v>99.1905693952219</v>
      </c>
      <c r="U270" s="47">
        <f t="shared" si="212"/>
        <v>94346.38435094009</v>
      </c>
      <c r="V270" s="47">
        <f t="shared" si="195"/>
        <v>46464.547962516925</v>
      </c>
      <c r="W270" s="47">
        <f t="shared" si="213"/>
        <v>108444.1552726942</v>
      </c>
      <c r="X270" s="47">
        <f t="shared" si="196"/>
        <v>32366.777040762812</v>
      </c>
      <c r="Y270" s="48">
        <f t="shared" si="214"/>
        <v>137927.90841095702</v>
      </c>
      <c r="Z270" s="47">
        <f t="shared" si="197"/>
        <v>2883.0239024999901</v>
      </c>
      <c r="AA270" s="48">
        <f t="shared" si="215"/>
        <v>137534.8150006092</v>
      </c>
      <c r="AB270" s="47">
        <f t="shared" si="198"/>
        <v>3276.1173128478113</v>
      </c>
      <c r="AC270" s="47">
        <f t="shared" si="216"/>
        <v>84990.466218627538</v>
      </c>
      <c r="AD270" s="47">
        <f t="shared" si="217"/>
        <v>55820.466094829477</v>
      </c>
      <c r="AE270" s="47">
        <f t="shared" si="218"/>
        <v>39.321263803063871</v>
      </c>
      <c r="AF270" s="49">
        <f t="shared" si="219"/>
        <v>0.60357860588147794</v>
      </c>
      <c r="AG270" s="47">
        <f>IF(ISBLANK($D270),"",S270*_xlfn.XLOOKUP(Q270,DATA!$B$24:$B$25,DATA!$C$24:$C$25,"error",0,1)/1000)</f>
        <v>28.295956848389185</v>
      </c>
      <c r="AH270" s="47">
        <f>IF(ISBLANK($D270),"",V270*_xlfn.XLOOKUP(Q270,DATA!$B$24:$B$25,DATA!$C$24:$C$25,"error",0,1)/1000)</f>
        <v>9.3370509130677739</v>
      </c>
      <c r="AI270" s="47">
        <f>IF(ISBLANK($D270),"",X270*_xlfn.XLOOKUP(Q270,DATA!$B$24:$B$25,DATA!$C$24:$C$25,"error",0,1)/1000)</f>
        <v>6.5041038463412866</v>
      </c>
      <c r="AJ270" s="47">
        <f>IF(ISBLANK($D270),"",Z270*_xlfn.XLOOKUP(Q270,DATA!$B$24:$B$25,DATA!$C$24:$C$25,"error",0,1)/1000)</f>
        <v>0.57934365320737302</v>
      </c>
      <c r="AK270" s="47">
        <f>IF(ISBLANK($D270),"",AB270*_xlfn.XLOOKUP(Q270,DATA!$B$24:$B$25,DATA!$C$24:$C$25,"error",0,1)/1000)</f>
        <v>0.65833577401676768</v>
      </c>
      <c r="AL270" s="47">
        <f t="shared" si="199"/>
        <v>17.078834186633202</v>
      </c>
      <c r="AM270" s="47">
        <f t="shared" si="200"/>
        <v>11.217122661755983</v>
      </c>
      <c r="AN270" s="47">
        <f t="shared" si="220"/>
        <v>1.9120738781953013</v>
      </c>
      <c r="AO270" s="47">
        <f t="shared" si="221"/>
        <v>0.6309428320771846</v>
      </c>
      <c r="AP270" s="47">
        <f t="shared" si="222"/>
        <v>0.43950897763567687</v>
      </c>
      <c r="AQ270" s="47">
        <f t="shared" si="223"/>
        <v>3.9148627195447414E-2</v>
      </c>
      <c r="AR270" s="47">
        <f t="shared" si="224"/>
        <v>4.4486448835201899E-2</v>
      </c>
      <c r="AS270" s="47">
        <f t="shared" si="225"/>
        <v>1.1540868857435107</v>
      </c>
      <c r="AT270" s="47">
        <f t="shared" si="226"/>
        <v>0.75798699245179058</v>
      </c>
      <c r="AU270" s="47">
        <f t="shared" si="227"/>
        <v>0.10399088509823538</v>
      </c>
      <c r="AV270" s="47">
        <f t="shared" si="228"/>
        <v>3.4314732449575364E-2</v>
      </c>
      <c r="AW270" s="47">
        <f t="shared" si="229"/>
        <v>2.3903327227132499E-2</v>
      </c>
      <c r="AX270" s="47">
        <f t="shared" si="230"/>
        <v>2.1291543380519938E-3</v>
      </c>
      <c r="AY270" s="47">
        <f t="shared" si="231"/>
        <v>2.4194594372140073E-3</v>
      </c>
      <c r="AZ270" s="47">
        <f t="shared" si="232"/>
        <v>6.276667345197387E-2</v>
      </c>
      <c r="BA270" s="47">
        <f t="shared" si="233"/>
        <v>4.1224211646261513E-2</v>
      </c>
      <c r="BB270" s="23">
        <f>IF(V270&gt;0,J270*DATA!$C$4,0)</f>
        <v>56433</v>
      </c>
      <c r="BC270" s="23">
        <f>IF(X270&gt;0,N270*_xlfn.XLOOKUP(Budapest!O270,DATA!$B$5:$B$6,DATA!$C$5:$C$6,"error",0,1),0)</f>
        <v>17546.255999999998</v>
      </c>
      <c r="BD270" s="23">
        <f>IF(Z270&gt;0,(L270-M270)*DATA!$C$7,"0,00 ")</f>
        <v>5835.0000000000009</v>
      </c>
      <c r="BE270" s="23">
        <f>IF(G270="basement",D270*DATA!$C$8,IF(G270="ground",0,"error"))</f>
        <v>14196</v>
      </c>
      <c r="BF270" s="23">
        <f t="shared" si="234"/>
        <v>94010.255999999994</v>
      </c>
      <c r="BG270" s="23">
        <v>1.48</v>
      </c>
      <c r="BH270" s="23">
        <v>1.542620286085826</v>
      </c>
      <c r="BI270" s="23">
        <f t="shared" si="235"/>
        <v>0.85</v>
      </c>
      <c r="BJ270" s="23">
        <v>2.33</v>
      </c>
      <c r="BK270" s="23">
        <f t="shared" si="236"/>
        <v>0.21630769230769231</v>
      </c>
      <c r="BL270" s="23">
        <f t="shared" si="237"/>
        <v>0.23928112965340181</v>
      </c>
      <c r="BM270" s="5">
        <v>1.1000000000000001</v>
      </c>
      <c r="BN270" s="5">
        <f t="shared" si="238"/>
        <v>0.40124223602484466</v>
      </c>
      <c r="BO270" s="50"/>
      <c r="BP270" s="48">
        <f t="shared" si="201"/>
        <v>6210.75</v>
      </c>
      <c r="BQ270" s="51">
        <f t="shared" si="202"/>
        <v>5</v>
      </c>
      <c r="BR270" s="47">
        <f t="shared" si="239"/>
        <v>1987.44</v>
      </c>
      <c r="BS270" s="46">
        <f t="shared" si="203"/>
        <v>17.5</v>
      </c>
      <c r="BT270" s="46">
        <f t="shared" si="240"/>
        <v>4968.6000000000004</v>
      </c>
      <c r="BU270" s="46">
        <f t="shared" si="204"/>
        <v>122.18928524250001</v>
      </c>
      <c r="BV270" s="46">
        <f t="shared" si="205"/>
        <v>81.869476180961541</v>
      </c>
      <c r="BW270" s="46">
        <f t="shared" si="206"/>
        <v>94.102876841976908</v>
      </c>
      <c r="BX270" s="46">
        <f t="shared" si="207"/>
        <v>119.68752899250001</v>
      </c>
      <c r="BY270" s="46">
        <f t="shared" si="208"/>
        <v>119.34642051423914</v>
      </c>
      <c r="BZ270" s="46">
        <f t="shared" si="193"/>
        <v>140810.93231345701</v>
      </c>
      <c r="CA270" s="46">
        <f t="shared" si="193"/>
        <v>94346.38435094009</v>
      </c>
      <c r="CB270" s="46">
        <f t="shared" si="193"/>
        <v>108444.1552726942</v>
      </c>
      <c r="CC270" s="46">
        <f t="shared" si="193"/>
        <v>137927.90841095702</v>
      </c>
      <c r="CD270" s="46">
        <f t="shared" si="193"/>
        <v>137534.8150006092</v>
      </c>
    </row>
    <row r="271" spans="1:82" s="54" customFormat="1" x14ac:dyDescent="0.35">
      <c r="A271" s="39">
        <v>268</v>
      </c>
      <c r="B271" s="40" t="s">
        <v>82</v>
      </c>
      <c r="C271" s="40" t="s">
        <v>359</v>
      </c>
      <c r="D271" s="41">
        <v>306.3</v>
      </c>
      <c r="E271" s="41">
        <f t="shared" si="209"/>
        <v>735.12000000000012</v>
      </c>
      <c r="F271" s="41">
        <v>76</v>
      </c>
      <c r="G271" s="42" t="s">
        <v>90</v>
      </c>
      <c r="H271" s="43">
        <v>3</v>
      </c>
      <c r="I271" s="44">
        <v>11.25</v>
      </c>
      <c r="J271" s="41">
        <f t="shared" si="210"/>
        <v>718.2</v>
      </c>
      <c r="K271" s="42" t="s">
        <v>85</v>
      </c>
      <c r="L271" s="44">
        <v>136.80000000000001</v>
      </c>
      <c r="M271" s="44">
        <v>0</v>
      </c>
      <c r="N271" s="41">
        <v>315.48900000000003</v>
      </c>
      <c r="O271" s="45" t="s">
        <v>86</v>
      </c>
      <c r="P271" s="45" t="s">
        <v>85</v>
      </c>
      <c r="Q271" s="45" t="s">
        <v>87</v>
      </c>
      <c r="R271" s="45" t="s">
        <v>88</v>
      </c>
      <c r="S271" s="46">
        <f t="shared" si="211"/>
        <v>115971.89597865903</v>
      </c>
      <c r="T271" s="46">
        <f t="shared" si="194"/>
        <v>157.75913589435604</v>
      </c>
      <c r="U271" s="47">
        <f t="shared" si="212"/>
        <v>77535.086088449796</v>
      </c>
      <c r="V271" s="47">
        <f t="shared" si="195"/>
        <v>38436.809890209232</v>
      </c>
      <c r="W271" s="47">
        <f t="shared" si="213"/>
        <v>88037.424838659979</v>
      </c>
      <c r="X271" s="47">
        <f t="shared" si="196"/>
        <v>27934.471139999048</v>
      </c>
      <c r="Y271" s="48">
        <f t="shared" si="214"/>
        <v>105833.13839865902</v>
      </c>
      <c r="Z271" s="47">
        <f t="shared" si="197"/>
        <v>10138.757580000005</v>
      </c>
      <c r="AA271" s="48">
        <f t="shared" si="215"/>
        <v>113144.41011524599</v>
      </c>
      <c r="AB271" s="47">
        <f t="shared" si="198"/>
        <v>2827.485863413036</v>
      </c>
      <c r="AC271" s="47">
        <f t="shared" si="216"/>
        <v>79337.524473621321</v>
      </c>
      <c r="AD271" s="47">
        <f t="shared" si="217"/>
        <v>36634.371505037707</v>
      </c>
      <c r="AE271" s="47">
        <f t="shared" si="218"/>
        <v>49.834546067360023</v>
      </c>
      <c r="AF271" s="49">
        <f t="shared" si="219"/>
        <v>0.68410991994319814</v>
      </c>
      <c r="AG271" s="47">
        <f>IF(ISBLANK($D271),"",S271*_xlfn.XLOOKUP(Q271,DATA!$B$24:$B$25,DATA!$C$24:$C$25,"error",0,1)/1000)</f>
        <v>23.304552496911533</v>
      </c>
      <c r="AH271" s="47">
        <f>IF(ISBLANK($D271),"",V271*_xlfn.XLOOKUP(Q271,DATA!$B$24:$B$25,DATA!$C$24:$C$25,"error",0,1)/1000)</f>
        <v>7.723876947437545</v>
      </c>
      <c r="AI271" s="47">
        <f>IF(ISBLANK($D271),"",X271*_xlfn.XLOOKUP(Q271,DATA!$B$24:$B$25,DATA!$C$24:$C$25,"error",0,1)/1000)</f>
        <v>5.6134319755828086</v>
      </c>
      <c r="AJ271" s="47">
        <f>IF(ISBLANK($D271),"",Z271*_xlfn.XLOOKUP(Q271,DATA!$B$24:$B$25,DATA!$C$24:$C$25,"error",0,1)/1000)</f>
        <v>2.0373833357010009</v>
      </c>
      <c r="AK271" s="47">
        <f>IF(ISBLANK($D271),"",AB271*_xlfn.XLOOKUP(Q271,DATA!$B$24:$B$25,DATA!$C$24:$C$25,"error",0,1)/1000)</f>
        <v>0.56818328425284959</v>
      </c>
      <c r="AL271" s="47">
        <f t="shared" si="199"/>
        <v>15.942875542974205</v>
      </c>
      <c r="AM271" s="47">
        <f t="shared" si="200"/>
        <v>7.3616769539373283</v>
      </c>
      <c r="AN271" s="47">
        <f t="shared" si="220"/>
        <v>1.574784210731234</v>
      </c>
      <c r="AO271" s="47">
        <f t="shared" si="221"/>
        <v>0.52193404975562541</v>
      </c>
      <c r="AP271" s="47">
        <f t="shared" si="222"/>
        <v>0.37932262566866154</v>
      </c>
      <c r="AQ271" s="47">
        <f t="shared" si="223"/>
        <v>0.13767434962306496</v>
      </c>
      <c r="AR271" s="47">
        <f t="shared" si="224"/>
        <v>3.8394475283804921E-2</v>
      </c>
      <c r="AS271" s="47">
        <f t="shared" si="225"/>
        <v>1.077325500331157</v>
      </c>
      <c r="AT271" s="47">
        <f t="shared" si="226"/>
        <v>0.49745871040007694</v>
      </c>
      <c r="AU271" s="47">
        <f t="shared" si="227"/>
        <v>8.5646901921610855E-2</v>
      </c>
      <c r="AV271" s="47">
        <f t="shared" si="228"/>
        <v>2.8386133201203673E-2</v>
      </c>
      <c r="AW271" s="47">
        <f t="shared" si="229"/>
        <v>2.0630006000762733E-2</v>
      </c>
      <c r="AX271" s="47">
        <f t="shared" si="230"/>
        <v>7.4876173122240064E-3</v>
      </c>
      <c r="AY271" s="47">
        <f t="shared" si="231"/>
        <v>2.0881387027857196E-3</v>
      </c>
      <c r="AZ271" s="47">
        <f t="shared" si="232"/>
        <v>5.8591895216976136E-2</v>
      </c>
      <c r="BA271" s="47">
        <f t="shared" si="233"/>
        <v>2.7055006704634718E-2</v>
      </c>
      <c r="BB271" s="23">
        <f>IF(V271&gt;0,J271*DATA!$C$4,0)</f>
        <v>46683</v>
      </c>
      <c r="BC271" s="23">
        <f>IF(X271&gt;0,N271*_xlfn.XLOOKUP(Budapest!O271,DATA!$B$5:$B$6,DATA!$C$5:$C$6,"error",0,1),0)</f>
        <v>15143.472000000002</v>
      </c>
      <c r="BD271" s="23">
        <f>IF(Z271&gt;0,(L271-M271)*DATA!$C$7,"0,00 ")</f>
        <v>20520</v>
      </c>
      <c r="BE271" s="23">
        <f>IF(G271="basement",D271*DATA!$C$8,IF(G271="ground",0,"error"))</f>
        <v>12252</v>
      </c>
      <c r="BF271" s="23">
        <f t="shared" si="234"/>
        <v>94598.472000000009</v>
      </c>
      <c r="BG271" s="23">
        <v>1.48</v>
      </c>
      <c r="BH271" s="23">
        <v>2.85</v>
      </c>
      <c r="BI271" s="23">
        <f t="shared" si="235"/>
        <v>0.85</v>
      </c>
      <c r="BJ271" s="23">
        <v>2.33</v>
      </c>
      <c r="BK271" s="23">
        <f t="shared" si="236"/>
        <v>0.21630769230769231</v>
      </c>
      <c r="BL271" s="23">
        <f t="shared" si="237"/>
        <v>0.23928112965340181</v>
      </c>
      <c r="BM271" s="5">
        <v>1.1000000000000001</v>
      </c>
      <c r="BN271" s="5">
        <f t="shared" si="238"/>
        <v>0.40124223602484466</v>
      </c>
      <c r="BO271" s="50"/>
      <c r="BP271" s="48">
        <f t="shared" si="201"/>
        <v>3445.875</v>
      </c>
      <c r="BQ271" s="51">
        <f t="shared" si="202"/>
        <v>3</v>
      </c>
      <c r="BR271" s="47">
        <f t="shared" si="239"/>
        <v>1102.68</v>
      </c>
      <c r="BS271" s="46">
        <f t="shared" si="203"/>
        <v>11.25</v>
      </c>
      <c r="BT271" s="46">
        <f t="shared" si="240"/>
        <v>2618.8650000000002</v>
      </c>
      <c r="BU271" s="46">
        <f t="shared" si="204"/>
        <v>100.63510584750001</v>
      </c>
      <c r="BV271" s="46">
        <f t="shared" si="205"/>
        <v>67.281400632115407</v>
      </c>
      <c r="BW271" s="46">
        <f t="shared" si="206"/>
        <v>76.394849738510914</v>
      </c>
      <c r="BX271" s="46">
        <f t="shared" si="207"/>
        <v>91.837155847500014</v>
      </c>
      <c r="BY271" s="46">
        <f t="shared" si="208"/>
        <v>98.181542967065241</v>
      </c>
      <c r="BZ271" s="46">
        <f t="shared" si="193"/>
        <v>115971.89597865903</v>
      </c>
      <c r="CA271" s="46">
        <f t="shared" si="193"/>
        <v>77535.086088449796</v>
      </c>
      <c r="CB271" s="46">
        <f t="shared" si="193"/>
        <v>88037.424838659979</v>
      </c>
      <c r="CC271" s="46">
        <f t="shared" si="193"/>
        <v>105833.13839865902</v>
      </c>
      <c r="CD271" s="46">
        <f t="shared" si="193"/>
        <v>113144.41011524599</v>
      </c>
    </row>
    <row r="272" spans="1:82" s="54" customFormat="1" x14ac:dyDescent="0.35">
      <c r="A272" s="39">
        <v>269</v>
      </c>
      <c r="B272" s="40" t="s">
        <v>82</v>
      </c>
      <c r="C272" s="40" t="s">
        <v>360</v>
      </c>
      <c r="D272" s="41">
        <v>254.9</v>
      </c>
      <c r="E272" s="41">
        <f t="shared" si="209"/>
        <v>2039.2000000000003</v>
      </c>
      <c r="F272" s="41">
        <v>85.4</v>
      </c>
      <c r="G272" s="42" t="s">
        <v>84</v>
      </c>
      <c r="H272" s="43">
        <v>10</v>
      </c>
      <c r="I272" s="44">
        <v>32.25</v>
      </c>
      <c r="J272" s="41">
        <f t="shared" si="210"/>
        <v>2313.4500000000003</v>
      </c>
      <c r="K272" s="42" t="s">
        <v>85</v>
      </c>
      <c r="L272" s="44">
        <v>440.7</v>
      </c>
      <c r="M272" s="44">
        <v>396.6</v>
      </c>
      <c r="N272" s="41">
        <v>254.9</v>
      </c>
      <c r="O272" s="45" t="s">
        <v>98</v>
      </c>
      <c r="P272" s="45" t="s">
        <v>97</v>
      </c>
      <c r="Q272" s="45" t="s">
        <v>94</v>
      </c>
      <c r="R272" s="45" t="s">
        <v>88</v>
      </c>
      <c r="S272" s="46">
        <f t="shared" si="211"/>
        <v>219152.36210322005</v>
      </c>
      <c r="T272" s="46">
        <f t="shared" si="194"/>
        <v>107.46977349118282</v>
      </c>
      <c r="U272" s="47">
        <f t="shared" si="212"/>
        <v>95340.557814018466</v>
      </c>
      <c r="V272" s="47">
        <f t="shared" si="195"/>
        <v>123811.80428920158</v>
      </c>
      <c r="W272" s="47">
        <f t="shared" si="213"/>
        <v>218062.12997284671</v>
      </c>
      <c r="X272" s="47">
        <f t="shared" si="196"/>
        <v>1090.2321303733333</v>
      </c>
      <c r="Y272" s="48">
        <f t="shared" si="214"/>
        <v>215883.94683072006</v>
      </c>
      <c r="Z272" s="47">
        <f t="shared" si="197"/>
        <v>3268.4152724999876</v>
      </c>
      <c r="AA272" s="48">
        <f t="shared" si="215"/>
        <v>219152.36210322005</v>
      </c>
      <c r="AB272" s="47">
        <f t="shared" si="198"/>
        <v>0</v>
      </c>
      <c r="AC272" s="47">
        <f t="shared" si="216"/>
        <v>128170.4516920749</v>
      </c>
      <c r="AD272" s="47">
        <f t="shared" si="217"/>
        <v>90981.910411145145</v>
      </c>
      <c r="AE272" s="47">
        <f t="shared" si="218"/>
        <v>44.616472347560382</v>
      </c>
      <c r="AF272" s="49">
        <f t="shared" si="219"/>
        <v>0.5848463163345099</v>
      </c>
      <c r="AG272" s="47">
        <f>IF(ISBLANK($D272),"",S272*_xlfn.XLOOKUP(Q272,DATA!$B$24:$B$25,DATA!$C$24:$C$25,"error",0,1)/1000)</f>
        <v>87.28400277847048</v>
      </c>
      <c r="AH272" s="47">
        <f>IF(ISBLANK($D272),"",V272*_xlfn.XLOOKUP(Q272,DATA!$B$24:$B$25,DATA!$C$24:$C$25,"error",0,1)/1000)</f>
        <v>49.31176541230321</v>
      </c>
      <c r="AI272" s="47">
        <f>IF(ISBLANK($D272),"",X272*_xlfn.XLOOKUP(Q272,DATA!$B$24:$B$25,DATA!$C$24:$C$25,"error",0,1)/1000)</f>
        <v>0.43421765288509123</v>
      </c>
      <c r="AJ272" s="47">
        <f>IF(ISBLANK($D272),"",Z272*_xlfn.XLOOKUP(Q272,DATA!$B$24:$B$25,DATA!$C$24:$C$25,"error",0,1)/1000)</f>
        <v>1.3017444347312952</v>
      </c>
      <c r="AK272" s="47">
        <f>IF(ISBLANK($D272),"",AB272*_xlfn.XLOOKUP(Q272,DATA!$B$24:$B$25,DATA!$C$24:$C$25,"error",0,1)/1000)</f>
        <v>0</v>
      </c>
      <c r="AL272" s="47">
        <f t="shared" si="199"/>
        <v>51.047727499919596</v>
      </c>
      <c r="AM272" s="47">
        <f t="shared" si="200"/>
        <v>36.236275278550885</v>
      </c>
      <c r="AN272" s="47">
        <f t="shared" si="220"/>
        <v>2.9758733930513044</v>
      </c>
      <c r="AO272" s="47">
        <f t="shared" si="221"/>
        <v>1.6812424497454079</v>
      </c>
      <c r="AP272" s="47">
        <f t="shared" si="222"/>
        <v>1.4804279351091571E-2</v>
      </c>
      <c r="AQ272" s="47">
        <f t="shared" si="223"/>
        <v>4.4381862707435223E-2</v>
      </c>
      <c r="AR272" s="47">
        <f t="shared" si="224"/>
        <v>0</v>
      </c>
      <c r="AS272" s="47">
        <f t="shared" si="225"/>
        <v>1.7404285918039348</v>
      </c>
      <c r="AT272" s="47">
        <f t="shared" si="226"/>
        <v>1.2354448012473696</v>
      </c>
      <c r="AU272" s="47">
        <f t="shared" si="227"/>
        <v>0.16184715016125814</v>
      </c>
      <c r="AV272" s="47">
        <f t="shared" si="228"/>
        <v>9.1436786207636678E-2</v>
      </c>
      <c r="AW272" s="47">
        <f t="shared" si="229"/>
        <v>8.0515200302542665E-4</v>
      </c>
      <c r="AX272" s="47">
        <f t="shared" si="230"/>
        <v>2.4137713703879919E-3</v>
      </c>
      <c r="AY272" s="47">
        <f t="shared" si="231"/>
        <v>0</v>
      </c>
      <c r="AZ272" s="47">
        <f t="shared" si="232"/>
        <v>9.4655709581050088E-2</v>
      </c>
      <c r="BA272" s="47">
        <f t="shared" si="233"/>
        <v>6.7191440580208053E-2</v>
      </c>
      <c r="BB272" s="23">
        <f>IF(V272&gt;0,J272*DATA!$C$4,0)</f>
        <v>150374.25000000003</v>
      </c>
      <c r="BC272" s="23">
        <f>IF(X272&gt;0,N272*_xlfn.XLOOKUP(Budapest!O272,DATA!$B$5:$B$6,DATA!$C$5:$C$6,"error",0,1),0)</f>
        <v>21666.5</v>
      </c>
      <c r="BD272" s="23">
        <f>IF(Z272&gt;0,(L272-M272)*DATA!$C$7,"0,00 ")</f>
        <v>6614.9999999999945</v>
      </c>
      <c r="BE272" s="23">
        <f>IF(G272="basement",D272*DATA!$C$8,IF(G272="ground",0,"error"))</f>
        <v>0</v>
      </c>
      <c r="BF272" s="23">
        <f t="shared" si="234"/>
        <v>178655.75000000003</v>
      </c>
      <c r="BG272" s="23">
        <v>1.48</v>
      </c>
      <c r="BH272" s="23">
        <v>1.2751191286589516</v>
      </c>
      <c r="BI272" s="23">
        <f t="shared" si="235"/>
        <v>0.56999999999999995</v>
      </c>
      <c r="BJ272" s="23">
        <v>0.21</v>
      </c>
      <c r="BK272" s="23">
        <f t="shared" si="236"/>
        <v>0.21630769230769231</v>
      </c>
      <c r="BL272" s="23">
        <f t="shared" si="237"/>
        <v>0.10900763358778627</v>
      </c>
      <c r="BM272" s="5">
        <v>1.1000000000000001</v>
      </c>
      <c r="BN272" s="5">
        <f t="shared" si="238"/>
        <v>0.56999999999999995</v>
      </c>
      <c r="BO272" s="50"/>
      <c r="BP272" s="48">
        <f t="shared" si="201"/>
        <v>8220.5249999999996</v>
      </c>
      <c r="BQ272" s="51">
        <f t="shared" si="202"/>
        <v>10</v>
      </c>
      <c r="BR272" s="47">
        <f t="shared" si="239"/>
        <v>2630.5679999999998</v>
      </c>
      <c r="BS272" s="46">
        <f t="shared" si="203"/>
        <v>32.25</v>
      </c>
      <c r="BT272" s="46">
        <f t="shared" si="240"/>
        <v>6576.42</v>
      </c>
      <c r="BU272" s="46">
        <f t="shared" si="204"/>
        <v>190.17039405000003</v>
      </c>
      <c r="BV272" s="46">
        <f t="shared" si="205"/>
        <v>82.732174430769234</v>
      </c>
      <c r="BW272" s="46">
        <f t="shared" si="206"/>
        <v>189.22434048320608</v>
      </c>
      <c r="BX272" s="46">
        <f t="shared" si="207"/>
        <v>187.33421280000005</v>
      </c>
      <c r="BY272" s="46">
        <f t="shared" si="208"/>
        <v>190.17039405000003</v>
      </c>
      <c r="BZ272" s="46">
        <f t="shared" si="193"/>
        <v>219152.36210322005</v>
      </c>
      <c r="CA272" s="46">
        <f t="shared" si="193"/>
        <v>95340.557814018466</v>
      </c>
      <c r="CB272" s="46">
        <f t="shared" si="193"/>
        <v>218062.12997284671</v>
      </c>
      <c r="CC272" s="46">
        <f t="shared" si="193"/>
        <v>215883.94683072006</v>
      </c>
      <c r="CD272" s="46">
        <f t="shared" si="193"/>
        <v>219152.36210322005</v>
      </c>
    </row>
    <row r="273" spans="1:82" s="54" customFormat="1" x14ac:dyDescent="0.35">
      <c r="A273" s="39">
        <v>270</v>
      </c>
      <c r="B273" s="40" t="s">
        <v>82</v>
      </c>
      <c r="C273" s="40" t="s">
        <v>361</v>
      </c>
      <c r="D273" s="41">
        <v>1624.8</v>
      </c>
      <c r="E273" s="41">
        <f t="shared" si="209"/>
        <v>12998.400000000001</v>
      </c>
      <c r="F273" s="41">
        <v>64.2</v>
      </c>
      <c r="G273" s="42" t="s">
        <v>84</v>
      </c>
      <c r="H273" s="43">
        <v>10</v>
      </c>
      <c r="I273" s="44">
        <v>32.25</v>
      </c>
      <c r="J273" s="41">
        <f t="shared" si="210"/>
        <v>1739.1500000000003</v>
      </c>
      <c r="K273" s="42" t="s">
        <v>85</v>
      </c>
      <c r="L273" s="44">
        <v>331.3</v>
      </c>
      <c r="M273" s="44">
        <v>298.2</v>
      </c>
      <c r="N273" s="41">
        <v>1624.8</v>
      </c>
      <c r="O273" s="45" t="s">
        <v>98</v>
      </c>
      <c r="P273" s="45" t="s">
        <v>97</v>
      </c>
      <c r="Q273" s="45" t="s">
        <v>94</v>
      </c>
      <c r="R273" s="45" t="s">
        <v>88</v>
      </c>
      <c r="S273" s="46">
        <f t="shared" si="211"/>
        <v>447831.72592494002</v>
      </c>
      <c r="T273" s="46">
        <f t="shared" si="194"/>
        <v>34.452834650798557</v>
      </c>
      <c r="U273" s="47">
        <f t="shared" si="212"/>
        <v>354755.45480191387</v>
      </c>
      <c r="V273" s="47">
        <f t="shared" si="195"/>
        <v>93076.271123026148</v>
      </c>
      <c r="W273" s="47">
        <f t="shared" si="213"/>
        <v>440882.29804957513</v>
      </c>
      <c r="X273" s="47">
        <f t="shared" si="196"/>
        <v>6949.4278753648978</v>
      </c>
      <c r="Y273" s="48">
        <f t="shared" si="214"/>
        <v>445378.56162744004</v>
      </c>
      <c r="Z273" s="47">
        <f t="shared" si="197"/>
        <v>2453.164297499985</v>
      </c>
      <c r="AA273" s="48">
        <f t="shared" si="215"/>
        <v>447831.72592494002</v>
      </c>
      <c r="AB273" s="47">
        <f t="shared" si="198"/>
        <v>0</v>
      </c>
      <c r="AC273" s="47">
        <f t="shared" si="216"/>
        <v>102478.86329589103</v>
      </c>
      <c r="AD273" s="47">
        <f t="shared" si="217"/>
        <v>345352.86262904899</v>
      </c>
      <c r="AE273" s="47">
        <f t="shared" si="218"/>
        <v>26.568874832983209</v>
      </c>
      <c r="AF273" s="49">
        <f t="shared" si="219"/>
        <v>0.22883341523924827</v>
      </c>
      <c r="AG273" s="47">
        <f>IF(ISBLANK($D273),"",S273*_xlfn.XLOOKUP(Q273,DATA!$B$24:$B$25,DATA!$C$24:$C$25,"error",0,1)/1000)</f>
        <v>178.3624198013851</v>
      </c>
      <c r="AH273" s="47">
        <f>IF(ISBLANK($D273),"",V273*_xlfn.XLOOKUP(Q273,DATA!$B$24:$B$25,DATA!$C$24:$C$25,"error",0,1)/1000)</f>
        <v>37.070417262878856</v>
      </c>
      <c r="AI273" s="47">
        <f>IF(ISBLANK($D273),"",X273*_xlfn.XLOOKUP(Q273,DATA!$B$24:$B$25,DATA!$C$24:$C$25,"error",0,1)/1000)</f>
        <v>2.7678181342003318</v>
      </c>
      <c r="AJ273" s="47">
        <f>IF(ISBLANK($D273),"",Z273*_xlfn.XLOOKUP(Q273,DATA!$B$24:$B$25,DATA!$C$24:$C$25,"error",0,1)/1000)</f>
        <v>0.977046276408294</v>
      </c>
      <c r="AK273" s="47">
        <f>IF(ISBLANK($D273),"",AB273*_xlfn.XLOOKUP(Q273,DATA!$B$24:$B$25,DATA!$C$24:$C$25,"error",0,1)/1000)</f>
        <v>0</v>
      </c>
      <c r="AL273" s="47">
        <f t="shared" si="199"/>
        <v>40.815281673487483</v>
      </c>
      <c r="AM273" s="47">
        <f t="shared" si="200"/>
        <v>137.54713812789763</v>
      </c>
      <c r="AN273" s="47">
        <f t="shared" si="220"/>
        <v>6.0811140932014238</v>
      </c>
      <c r="AO273" s="47">
        <f t="shared" si="221"/>
        <v>1.2638841584969309</v>
      </c>
      <c r="AP273" s="47">
        <f t="shared" si="222"/>
        <v>9.4366391093183621E-2</v>
      </c>
      <c r="AQ273" s="47">
        <f t="shared" si="223"/>
        <v>3.3311556816691665E-2</v>
      </c>
      <c r="AR273" s="47">
        <f t="shared" si="224"/>
        <v>0</v>
      </c>
      <c r="AS273" s="47">
        <f t="shared" si="225"/>
        <v>1.3915621064068064</v>
      </c>
      <c r="AT273" s="47">
        <f t="shared" si="226"/>
        <v>4.6895519867946174</v>
      </c>
      <c r="AU273" s="47">
        <f t="shared" si="227"/>
        <v>0.33073012719165296</v>
      </c>
      <c r="AV273" s="47">
        <f t="shared" si="228"/>
        <v>6.8738155885370883E-2</v>
      </c>
      <c r="AW273" s="47">
        <f t="shared" si="229"/>
        <v>5.1322517634980556E-3</v>
      </c>
      <c r="AX273" s="47">
        <f t="shared" si="230"/>
        <v>1.8116968789079898E-3</v>
      </c>
      <c r="AY273" s="47">
        <f t="shared" si="231"/>
        <v>0</v>
      </c>
      <c r="AZ273" s="47">
        <f t="shared" si="232"/>
        <v>7.5682104527776933E-2</v>
      </c>
      <c r="BA273" s="47">
        <f t="shared" si="233"/>
        <v>0.25504802266387605</v>
      </c>
      <c r="BB273" s="23">
        <f>IF(V273&gt;0,J273*DATA!$C$4,0)</f>
        <v>113044.75000000001</v>
      </c>
      <c r="BC273" s="23">
        <f>IF(X273&gt;0,N273*_xlfn.XLOOKUP(Budapest!O273,DATA!$B$5:$B$6,DATA!$C$5:$C$6,"error",0,1),0)</f>
        <v>138108</v>
      </c>
      <c r="BD273" s="23">
        <f>IF(Z273&gt;0,(L273-M273)*DATA!$C$7,"0,00 ")</f>
        <v>4965.0000000000036</v>
      </c>
      <c r="BE273" s="23">
        <f>IF(G273="basement",D273*DATA!$C$8,IF(G273="ground",0,"error"))</f>
        <v>0</v>
      </c>
      <c r="BF273" s="23">
        <f t="shared" si="234"/>
        <v>256117.75</v>
      </c>
      <c r="BG273" s="23">
        <v>1.48</v>
      </c>
      <c r="BH273" s="23">
        <v>1.2748415333534564</v>
      </c>
      <c r="BI273" s="23">
        <f t="shared" si="235"/>
        <v>0.56999999999999995</v>
      </c>
      <c r="BJ273" s="23">
        <v>0.21</v>
      </c>
      <c r="BK273" s="23">
        <f t="shared" si="236"/>
        <v>0.21630769230769231</v>
      </c>
      <c r="BL273" s="23">
        <f t="shared" si="237"/>
        <v>0.10900763358778627</v>
      </c>
      <c r="BM273" s="5">
        <v>1.1000000000000001</v>
      </c>
      <c r="BN273" s="5">
        <f t="shared" si="238"/>
        <v>0.56999999999999995</v>
      </c>
      <c r="BO273" s="50"/>
      <c r="BP273" s="48">
        <f t="shared" si="201"/>
        <v>52399.799999999996</v>
      </c>
      <c r="BQ273" s="51">
        <f t="shared" si="202"/>
        <v>10</v>
      </c>
      <c r="BR273" s="47">
        <f t="shared" si="239"/>
        <v>16767.935999999998</v>
      </c>
      <c r="BS273" s="46">
        <f t="shared" si="203"/>
        <v>32.25</v>
      </c>
      <c r="BT273" s="46">
        <f t="shared" si="240"/>
        <v>41919.839999999997</v>
      </c>
      <c r="BU273" s="46">
        <f t="shared" si="204"/>
        <v>388.60788435000001</v>
      </c>
      <c r="BV273" s="46">
        <f t="shared" si="205"/>
        <v>307.8405543230769</v>
      </c>
      <c r="BW273" s="46">
        <f t="shared" si="206"/>
        <v>382.5774887622137</v>
      </c>
      <c r="BX273" s="46">
        <f t="shared" si="207"/>
        <v>386.47914059999999</v>
      </c>
      <c r="BY273" s="46">
        <f t="shared" si="208"/>
        <v>388.60788435000001</v>
      </c>
      <c r="BZ273" s="46">
        <f t="shared" si="193"/>
        <v>447831.72592494002</v>
      </c>
      <c r="CA273" s="46">
        <f t="shared" si="193"/>
        <v>354755.45480191387</v>
      </c>
      <c r="CB273" s="46">
        <f t="shared" si="193"/>
        <v>440882.29804957513</v>
      </c>
      <c r="CC273" s="46">
        <f t="shared" si="193"/>
        <v>445378.56162744004</v>
      </c>
      <c r="CD273" s="46">
        <f t="shared" si="193"/>
        <v>447831.72592494002</v>
      </c>
    </row>
    <row r="274" spans="1:82" s="54" customFormat="1" x14ac:dyDescent="0.35">
      <c r="A274" s="39">
        <v>271</v>
      </c>
      <c r="B274" s="40" t="s">
        <v>82</v>
      </c>
      <c r="C274" s="40" t="s">
        <v>362</v>
      </c>
      <c r="D274" s="41">
        <v>437.9</v>
      </c>
      <c r="E274" s="41">
        <f t="shared" si="209"/>
        <v>4554.16</v>
      </c>
      <c r="F274" s="41">
        <v>174.6</v>
      </c>
      <c r="G274" s="42" t="s">
        <v>84</v>
      </c>
      <c r="H274" s="43">
        <v>13</v>
      </c>
      <c r="I274" s="44">
        <v>41.5</v>
      </c>
      <c r="J274" s="41">
        <f t="shared" si="210"/>
        <v>5796.0999999999995</v>
      </c>
      <c r="K274" s="42" t="s">
        <v>85</v>
      </c>
      <c r="L274" s="44">
        <v>1449.8</v>
      </c>
      <c r="M274" s="44">
        <v>1188.3</v>
      </c>
      <c r="N274" s="41">
        <v>437.9</v>
      </c>
      <c r="O274" s="45" t="s">
        <v>98</v>
      </c>
      <c r="P274" s="45" t="s">
        <v>97</v>
      </c>
      <c r="Q274" s="45" t="s">
        <v>94</v>
      </c>
      <c r="R274" s="45" t="s">
        <v>88</v>
      </c>
      <c r="S274" s="46">
        <f t="shared" si="211"/>
        <v>558929.48312782007</v>
      </c>
      <c r="T274" s="46">
        <f t="shared" si="194"/>
        <v>122.72943487444887</v>
      </c>
      <c r="U274" s="47">
        <f t="shared" si="212"/>
        <v>248732.33218846924</v>
      </c>
      <c r="V274" s="47">
        <f t="shared" si="195"/>
        <v>310197.15093935083</v>
      </c>
      <c r="W274" s="47">
        <f t="shared" si="213"/>
        <v>557056.54217101156</v>
      </c>
      <c r="X274" s="47">
        <f t="shared" si="196"/>
        <v>1872.9409568085102</v>
      </c>
      <c r="Y274" s="48">
        <f t="shared" si="214"/>
        <v>539548.74404032005</v>
      </c>
      <c r="Z274" s="47">
        <f t="shared" si="197"/>
        <v>19380.739087500027</v>
      </c>
      <c r="AA274" s="48">
        <f t="shared" si="215"/>
        <v>558929.48312782007</v>
      </c>
      <c r="AB274" s="47">
        <f t="shared" si="198"/>
        <v>0</v>
      </c>
      <c r="AC274" s="47">
        <f t="shared" si="216"/>
        <v>331450.83098365937</v>
      </c>
      <c r="AD274" s="47">
        <f t="shared" si="217"/>
        <v>227478.6521441607</v>
      </c>
      <c r="AE274" s="47">
        <f t="shared" si="218"/>
        <v>49.949639921338012</v>
      </c>
      <c r="AF274" s="49">
        <f t="shared" si="219"/>
        <v>0.59301010411694599</v>
      </c>
      <c r="AG274" s="47">
        <f>IF(ISBLANK($D274),"",S274*_xlfn.XLOOKUP(Q274,DATA!$B$24:$B$25,DATA!$C$24:$C$25,"error",0,1)/1000)</f>
        <v>222.61043454014819</v>
      </c>
      <c r="AH274" s="47">
        <f>IF(ISBLANK($D274),"",V274*_xlfn.XLOOKUP(Q274,DATA!$B$24:$B$25,DATA!$C$24:$C$25,"error",0,1)/1000)</f>
        <v>123.54532127612465</v>
      </c>
      <c r="AI274" s="47">
        <f>IF(ISBLANK($D274),"",X274*_xlfn.XLOOKUP(Q274,DATA!$B$24:$B$25,DATA!$C$24:$C$25,"error",0,1)/1000)</f>
        <v>0.7459549242776935</v>
      </c>
      <c r="AJ274" s="47">
        <f>IF(ISBLANK($D274),"",Z274*_xlfn.XLOOKUP(Q274,DATA!$B$24:$B$25,DATA!$C$24:$C$25,"error",0,1)/1000)</f>
        <v>7.7189607637695117</v>
      </c>
      <c r="AK274" s="47">
        <f>IF(ISBLANK($D274),"",AB274*_xlfn.XLOOKUP(Q274,DATA!$B$24:$B$25,DATA!$C$24:$C$25,"error",0,1)/1000)</f>
        <v>0</v>
      </c>
      <c r="AL274" s="47">
        <f t="shared" si="199"/>
        <v>132.01023696417187</v>
      </c>
      <c r="AM274" s="47">
        <f t="shared" si="200"/>
        <v>90.600197575976324</v>
      </c>
      <c r="AN274" s="47">
        <f t="shared" si="220"/>
        <v>7.5897122963638761</v>
      </c>
      <c r="AO274" s="47">
        <f t="shared" si="221"/>
        <v>4.2121720214265954</v>
      </c>
      <c r="AP274" s="47">
        <f t="shared" si="222"/>
        <v>2.5432694891498974E-2</v>
      </c>
      <c r="AQ274" s="47">
        <f t="shared" si="223"/>
        <v>0.26317136276631226</v>
      </c>
      <c r="AR274" s="47">
        <f t="shared" si="224"/>
        <v>0</v>
      </c>
      <c r="AS274" s="47">
        <f t="shared" si="225"/>
        <v>4.5007760790844067</v>
      </c>
      <c r="AT274" s="47">
        <f t="shared" si="226"/>
        <v>3.0889362172794694</v>
      </c>
      <c r="AU274" s="47">
        <f t="shared" si="227"/>
        <v>0.41277740799679713</v>
      </c>
      <c r="AV274" s="47">
        <f t="shared" si="228"/>
        <v>0.22908502735658123</v>
      </c>
      <c r="AW274" s="47">
        <f t="shared" si="229"/>
        <v>1.3831936529024684E-3</v>
      </c>
      <c r="AX274" s="47">
        <f t="shared" si="230"/>
        <v>1.4312952683820025E-2</v>
      </c>
      <c r="AY274" s="47">
        <f t="shared" si="231"/>
        <v>0</v>
      </c>
      <c r="AZ274" s="47">
        <f t="shared" si="232"/>
        <v>0.24478117369330374</v>
      </c>
      <c r="BA274" s="47">
        <f t="shared" si="233"/>
        <v>0.16799623430349339</v>
      </c>
      <c r="BB274" s="23">
        <f>IF(V274&gt;0,J274*DATA!$C$4,0)</f>
        <v>376746.49999999994</v>
      </c>
      <c r="BC274" s="23">
        <f>IF(X274&gt;0,N274*_xlfn.XLOOKUP(Budapest!O274,DATA!$B$5:$B$6,DATA!$C$5:$C$6,"error",0,1),0)</f>
        <v>37221.5</v>
      </c>
      <c r="BD274" s="23">
        <f>IF(Z274&gt;0,(L274-M274)*DATA!$C$7,"0,00 ")</f>
        <v>39225</v>
      </c>
      <c r="BE274" s="23">
        <f>IF(G274="basement",D274*DATA!$C$8,IF(G274="ground",0,"error"))</f>
        <v>0</v>
      </c>
      <c r="BF274" s="23">
        <f t="shared" si="234"/>
        <v>453192.99999999994</v>
      </c>
      <c r="BG274" s="23">
        <v>1.48</v>
      </c>
      <c r="BH274" s="23">
        <v>1.4156469857911438</v>
      </c>
      <c r="BI274" s="23">
        <f t="shared" si="235"/>
        <v>0.56999999999999995</v>
      </c>
      <c r="BJ274" s="23">
        <v>0.21</v>
      </c>
      <c r="BK274" s="23">
        <f t="shared" si="236"/>
        <v>0.21630769230769231</v>
      </c>
      <c r="BL274" s="23">
        <f t="shared" si="237"/>
        <v>0.10900763358778627</v>
      </c>
      <c r="BM274" s="5">
        <v>1.1000000000000001</v>
      </c>
      <c r="BN274" s="5">
        <f t="shared" si="238"/>
        <v>0.56999999999999995</v>
      </c>
      <c r="BO274" s="50"/>
      <c r="BP274" s="48">
        <f t="shared" si="201"/>
        <v>18172.849999999999</v>
      </c>
      <c r="BQ274" s="51">
        <f t="shared" si="202"/>
        <v>13</v>
      </c>
      <c r="BR274" s="47">
        <f t="shared" si="239"/>
        <v>5815.3119999999999</v>
      </c>
      <c r="BS274" s="46">
        <f t="shared" si="203"/>
        <v>41.5</v>
      </c>
      <c r="BT274" s="46">
        <f t="shared" si="240"/>
        <v>14538.279999999999</v>
      </c>
      <c r="BU274" s="46">
        <f t="shared" si="204"/>
        <v>485.01343555</v>
      </c>
      <c r="BV274" s="46">
        <f t="shared" si="205"/>
        <v>215.83853886538461</v>
      </c>
      <c r="BW274" s="46">
        <f t="shared" si="206"/>
        <v>483.38818307099234</v>
      </c>
      <c r="BX274" s="46">
        <f t="shared" si="207"/>
        <v>468.19571680000001</v>
      </c>
      <c r="BY274" s="46">
        <f t="shared" si="208"/>
        <v>485.01343555</v>
      </c>
      <c r="BZ274" s="46">
        <f t="shared" si="193"/>
        <v>558929.48312782007</v>
      </c>
      <c r="CA274" s="46">
        <f t="shared" si="193"/>
        <v>248732.33218846924</v>
      </c>
      <c r="CB274" s="46">
        <f t="shared" si="193"/>
        <v>557056.54217101156</v>
      </c>
      <c r="CC274" s="46">
        <f t="shared" si="193"/>
        <v>539548.74404032005</v>
      </c>
      <c r="CD274" s="46">
        <f t="shared" si="193"/>
        <v>558929.48312782007</v>
      </c>
    </row>
    <row r="275" spans="1:82" s="54" customFormat="1" x14ac:dyDescent="0.35">
      <c r="A275" s="39">
        <v>272</v>
      </c>
      <c r="B275" s="40" t="s">
        <v>82</v>
      </c>
      <c r="C275" s="40" t="s">
        <v>363</v>
      </c>
      <c r="D275" s="41">
        <v>295.39999999999998</v>
      </c>
      <c r="E275" s="41">
        <f t="shared" si="209"/>
        <v>3072.16</v>
      </c>
      <c r="F275" s="41">
        <v>85</v>
      </c>
      <c r="G275" s="42" t="s">
        <v>84</v>
      </c>
      <c r="H275" s="43">
        <v>13</v>
      </c>
      <c r="I275" s="44">
        <v>41.5</v>
      </c>
      <c r="J275" s="41">
        <f t="shared" si="210"/>
        <v>2857.3</v>
      </c>
      <c r="K275" s="42" t="s">
        <v>85</v>
      </c>
      <c r="L275" s="44">
        <v>670.2</v>
      </c>
      <c r="M275" s="44">
        <v>596.6</v>
      </c>
      <c r="N275" s="41">
        <v>295.39999999999998</v>
      </c>
      <c r="O275" s="45" t="s">
        <v>98</v>
      </c>
      <c r="P275" s="45" t="s">
        <v>97</v>
      </c>
      <c r="Q275" s="45" t="s">
        <v>94</v>
      </c>
      <c r="R275" s="45" t="s">
        <v>88</v>
      </c>
      <c r="S275" s="46">
        <f t="shared" si="211"/>
        <v>289106.50016752008</v>
      </c>
      <c r="T275" s="46">
        <f t="shared" si="194"/>
        <v>94.105287539555263</v>
      </c>
      <c r="U275" s="47">
        <f t="shared" si="212"/>
        <v>136188.79354082156</v>
      </c>
      <c r="V275" s="47">
        <f t="shared" si="195"/>
        <v>152917.70662669852</v>
      </c>
      <c r="W275" s="47">
        <f t="shared" si="213"/>
        <v>287843.0455919521</v>
      </c>
      <c r="X275" s="47">
        <f t="shared" si="196"/>
        <v>1263.4545755679719</v>
      </c>
      <c r="Y275" s="48">
        <f t="shared" si="214"/>
        <v>283651.73000752006</v>
      </c>
      <c r="Z275" s="47">
        <f t="shared" si="197"/>
        <v>5454.7701600000146</v>
      </c>
      <c r="AA275" s="48">
        <f t="shared" si="215"/>
        <v>289106.50016752008</v>
      </c>
      <c r="AB275" s="47">
        <f t="shared" si="198"/>
        <v>0</v>
      </c>
      <c r="AC275" s="47">
        <f t="shared" si="216"/>
        <v>159635.93136226651</v>
      </c>
      <c r="AD275" s="47">
        <f t="shared" si="217"/>
        <v>129470.56880525357</v>
      </c>
      <c r="AE275" s="47">
        <f t="shared" si="218"/>
        <v>42.143172492726151</v>
      </c>
      <c r="AF275" s="49">
        <f t="shared" si="219"/>
        <v>0.55216998327525313</v>
      </c>
      <c r="AG275" s="47">
        <f>IF(ISBLANK($D275),"",S275*_xlfn.XLOOKUP(Q275,DATA!$B$24:$B$25,DATA!$C$24:$C$25,"error",0,1)/1000)</f>
        <v>115.1453368867199</v>
      </c>
      <c r="AH275" s="47">
        <f>IF(ISBLANK($D275),"",V275*_xlfn.XLOOKUP(Q275,DATA!$B$24:$B$25,DATA!$C$24:$C$25,"error",0,1)/1000)</f>
        <v>60.904064195281492</v>
      </c>
      <c r="AI275" s="47">
        <f>IF(ISBLANK($D275),"",X275*_xlfn.XLOOKUP(Q275,DATA!$B$24:$B$25,DATA!$C$24:$C$25,"error",0,1)/1000)</f>
        <v>0.50320868835721189</v>
      </c>
      <c r="AJ275" s="47">
        <f>IF(ISBLANK($D275),"",Z275*_xlfn.XLOOKUP(Q275,DATA!$B$24:$B$25,DATA!$C$24:$C$25,"error",0,1)/1000)</f>
        <v>2.1725258593248058</v>
      </c>
      <c r="AK275" s="47">
        <f>IF(ISBLANK($D275),"",AB275*_xlfn.XLOOKUP(Q275,DATA!$B$24:$B$25,DATA!$C$24:$C$25,"error",0,1)/1000)</f>
        <v>0</v>
      </c>
      <c r="AL275" s="47">
        <f t="shared" si="199"/>
        <v>63.579798742963511</v>
      </c>
      <c r="AM275" s="47">
        <f t="shared" si="200"/>
        <v>51.565538143756392</v>
      </c>
      <c r="AN275" s="47">
        <f t="shared" si="220"/>
        <v>3.9257817408396729</v>
      </c>
      <c r="AO275" s="47">
        <f t="shared" si="221"/>
        <v>2.0764719581826081</v>
      </c>
      <c r="AP275" s="47">
        <f t="shared" si="222"/>
        <v>1.7156469675607532E-2</v>
      </c>
      <c r="AQ275" s="47">
        <f t="shared" si="223"/>
        <v>7.4070410323520491E-2</v>
      </c>
      <c r="AR275" s="47">
        <f t="shared" si="224"/>
        <v>0</v>
      </c>
      <c r="AS275" s="47">
        <f t="shared" si="225"/>
        <v>2.1676988381817361</v>
      </c>
      <c r="AT275" s="47">
        <f t="shared" si="226"/>
        <v>1.7580829026579368</v>
      </c>
      <c r="AU275" s="47">
        <f t="shared" si="227"/>
        <v>0.21350928046657319</v>
      </c>
      <c r="AV275" s="47">
        <f t="shared" si="228"/>
        <v>0.112931910882483</v>
      </c>
      <c r="AW275" s="47">
        <f t="shared" si="229"/>
        <v>9.3307925340802727E-4</v>
      </c>
      <c r="AX275" s="47">
        <f t="shared" si="230"/>
        <v>4.0284256884480125E-3</v>
      </c>
      <c r="AY275" s="47">
        <f t="shared" si="231"/>
        <v>0</v>
      </c>
      <c r="AZ275" s="47">
        <f t="shared" si="232"/>
        <v>0.11789341582433904</v>
      </c>
      <c r="BA275" s="47">
        <f t="shared" si="233"/>
        <v>9.561586464223415E-2</v>
      </c>
      <c r="BB275" s="23">
        <f>IF(V275&gt;0,J275*DATA!$C$4,0)</f>
        <v>185724.5</v>
      </c>
      <c r="BC275" s="23">
        <f>IF(X275&gt;0,N275*_xlfn.XLOOKUP(Budapest!O275,DATA!$B$5:$B$6,DATA!$C$5:$C$6,"error",0,1),0)</f>
        <v>25108.999999999996</v>
      </c>
      <c r="BD275" s="23">
        <f>IF(Z275&gt;0,(L275-M275)*DATA!$C$7,"0,00 ")</f>
        <v>11040.000000000004</v>
      </c>
      <c r="BE275" s="23">
        <f>IF(G275="basement",D275*DATA!$C$8,IF(G275="ground",0,"error"))</f>
        <v>0</v>
      </c>
      <c r="BF275" s="23">
        <f t="shared" si="234"/>
        <v>221873.5</v>
      </c>
      <c r="BG275" s="23">
        <v>1.48</v>
      </c>
      <c r="BH275" s="23">
        <v>1.2921814383766042</v>
      </c>
      <c r="BI275" s="23">
        <f t="shared" si="235"/>
        <v>0.56999999999999995</v>
      </c>
      <c r="BJ275" s="23">
        <v>0.21</v>
      </c>
      <c r="BK275" s="23">
        <f t="shared" si="236"/>
        <v>0.21630769230769231</v>
      </c>
      <c r="BL275" s="23">
        <f t="shared" si="237"/>
        <v>0.10900763358778627</v>
      </c>
      <c r="BM275" s="5">
        <v>1.1000000000000001</v>
      </c>
      <c r="BN275" s="5">
        <f t="shared" si="238"/>
        <v>0.56999999999999995</v>
      </c>
      <c r="BO275" s="50"/>
      <c r="BP275" s="48">
        <f t="shared" si="201"/>
        <v>12259.099999999999</v>
      </c>
      <c r="BQ275" s="51">
        <f t="shared" si="202"/>
        <v>13</v>
      </c>
      <c r="BR275" s="47">
        <f t="shared" si="239"/>
        <v>3922.9119999999998</v>
      </c>
      <c r="BS275" s="46">
        <f t="shared" si="203"/>
        <v>41.5</v>
      </c>
      <c r="BT275" s="46">
        <f t="shared" si="240"/>
        <v>9807.2799999999988</v>
      </c>
      <c r="BU275" s="46">
        <f t="shared" si="204"/>
        <v>250.87339480000003</v>
      </c>
      <c r="BV275" s="46">
        <f t="shared" si="205"/>
        <v>118.17840466923077</v>
      </c>
      <c r="BW275" s="46">
        <f t="shared" si="206"/>
        <v>249.77702671984736</v>
      </c>
      <c r="BX275" s="46">
        <f t="shared" si="207"/>
        <v>246.13999480000004</v>
      </c>
      <c r="BY275" s="46">
        <f t="shared" si="208"/>
        <v>250.87339480000003</v>
      </c>
      <c r="BZ275" s="46">
        <f t="shared" ref="BZ275:CD298" si="241">BU275*1152.4</f>
        <v>289106.50016752008</v>
      </c>
      <c r="CA275" s="46">
        <f t="shared" si="241"/>
        <v>136188.79354082156</v>
      </c>
      <c r="CB275" s="46">
        <f t="shared" si="241"/>
        <v>287843.0455919521</v>
      </c>
      <c r="CC275" s="46">
        <f t="shared" si="241"/>
        <v>283651.73000752006</v>
      </c>
      <c r="CD275" s="46">
        <f t="shared" si="241"/>
        <v>289106.50016752008</v>
      </c>
    </row>
    <row r="276" spans="1:82" s="54" customFormat="1" x14ac:dyDescent="0.35">
      <c r="A276" s="39">
        <v>273</v>
      </c>
      <c r="B276" s="40" t="s">
        <v>82</v>
      </c>
      <c r="C276" s="40" t="s">
        <v>364</v>
      </c>
      <c r="D276" s="41">
        <v>461.2</v>
      </c>
      <c r="E276" s="41">
        <f t="shared" si="209"/>
        <v>5903.3600000000006</v>
      </c>
      <c r="F276" s="41">
        <v>70.2</v>
      </c>
      <c r="G276" s="42" t="s">
        <v>84</v>
      </c>
      <c r="H276" s="43">
        <v>16</v>
      </c>
      <c r="I276" s="44">
        <v>50.2</v>
      </c>
      <c r="J276" s="41">
        <f t="shared" si="210"/>
        <v>2819.2400000000007</v>
      </c>
      <c r="K276" s="42" t="s">
        <v>85</v>
      </c>
      <c r="L276" s="44">
        <v>704.8</v>
      </c>
      <c r="M276" s="44">
        <v>528.6</v>
      </c>
      <c r="N276" s="41">
        <v>461.2</v>
      </c>
      <c r="O276" s="45" t="s">
        <v>98</v>
      </c>
      <c r="P276" s="45" t="s">
        <v>97</v>
      </c>
      <c r="Q276" s="45" t="s">
        <v>94</v>
      </c>
      <c r="R276" s="45" t="s">
        <v>88</v>
      </c>
      <c r="S276" s="46">
        <f t="shared" si="211"/>
        <v>359108.95070036012</v>
      </c>
      <c r="T276" s="46">
        <f t="shared" si="194"/>
        <v>60.831280948537795</v>
      </c>
      <c r="U276" s="47">
        <f t="shared" si="212"/>
        <v>208228.14881387513</v>
      </c>
      <c r="V276" s="47">
        <f t="shared" si="195"/>
        <v>150880.80188648499</v>
      </c>
      <c r="W276" s="47">
        <f t="shared" si="213"/>
        <v>357136.35337384709</v>
      </c>
      <c r="X276" s="47">
        <f t="shared" si="196"/>
        <v>1972.5973265130306</v>
      </c>
      <c r="Y276" s="48">
        <f t="shared" si="214"/>
        <v>346050.11235536006</v>
      </c>
      <c r="Z276" s="47">
        <f t="shared" si="197"/>
        <v>13058.838345000055</v>
      </c>
      <c r="AA276" s="48">
        <f t="shared" si="215"/>
        <v>359108.95070036012</v>
      </c>
      <c r="AB276" s="47">
        <f t="shared" si="198"/>
        <v>0</v>
      </c>
      <c r="AC276" s="47">
        <f t="shared" si="216"/>
        <v>165912.23755799807</v>
      </c>
      <c r="AD276" s="47">
        <f t="shared" si="217"/>
        <v>193196.71314236204</v>
      </c>
      <c r="AE276" s="47">
        <f t="shared" si="218"/>
        <v>32.726568114152286</v>
      </c>
      <c r="AF276" s="49">
        <f t="shared" si="219"/>
        <v>0.46201086671447222</v>
      </c>
      <c r="AG276" s="47">
        <f>IF(ISBLANK($D276),"",S276*_xlfn.XLOOKUP(Q276,DATA!$B$24:$B$25,DATA!$C$24:$C$25,"error",0,1)/1000)</f>
        <v>143.02591288493943</v>
      </c>
      <c r="AH276" s="47">
        <f>IF(ISBLANK($D276),"",V276*_xlfn.XLOOKUP(Q276,DATA!$B$24:$B$25,DATA!$C$24:$C$25,"error",0,1)/1000)</f>
        <v>60.092805775349248</v>
      </c>
      <c r="AI276" s="47">
        <f>IF(ISBLANK($D276),"",X276*_xlfn.XLOOKUP(Q276,DATA!$B$24:$B$25,DATA!$C$24:$C$25,"error",0,1)/1000)</f>
        <v>0.78564606320360986</v>
      </c>
      <c r="AJ276" s="47">
        <f>IF(ISBLANK($D276),"",Z276*_xlfn.XLOOKUP(Q276,DATA!$B$24:$B$25,DATA!$C$24:$C$25,"error",0,1)/1000)</f>
        <v>5.2010741360466222</v>
      </c>
      <c r="AK276" s="47">
        <f>IF(ISBLANK($D276),"",AB276*_xlfn.XLOOKUP(Q276,DATA!$B$24:$B$25,DATA!$C$24:$C$25,"error",0,1)/1000)</f>
        <v>0</v>
      </c>
      <c r="AL276" s="47">
        <f t="shared" si="199"/>
        <v>66.079525974599477</v>
      </c>
      <c r="AM276" s="47">
        <f t="shared" si="200"/>
        <v>76.946386910339953</v>
      </c>
      <c r="AN276" s="47">
        <f t="shared" si="220"/>
        <v>4.8763461244028834</v>
      </c>
      <c r="AO276" s="47">
        <f t="shared" si="221"/>
        <v>2.0488127964815512</v>
      </c>
      <c r="AP276" s="47">
        <f t="shared" si="222"/>
        <v>2.6785930312763044E-2</v>
      </c>
      <c r="AQ276" s="47">
        <f t="shared" si="223"/>
        <v>0.1773261725408197</v>
      </c>
      <c r="AR276" s="47">
        <f t="shared" si="224"/>
        <v>0</v>
      </c>
      <c r="AS276" s="47">
        <f t="shared" si="225"/>
        <v>2.2529248993351341</v>
      </c>
      <c r="AT276" s="47">
        <f t="shared" si="226"/>
        <v>2.6234212250677493</v>
      </c>
      <c r="AU276" s="47">
        <f t="shared" si="227"/>
        <v>0.26520709022008321</v>
      </c>
      <c r="AV276" s="47">
        <f t="shared" si="228"/>
        <v>0.11142762763319615</v>
      </c>
      <c r="AW276" s="47">
        <f t="shared" si="229"/>
        <v>1.4567913055916811E-3</v>
      </c>
      <c r="AX276" s="47">
        <f t="shared" si="230"/>
        <v>9.6441386726160445E-3</v>
      </c>
      <c r="AY276" s="47">
        <f t="shared" si="231"/>
        <v>0</v>
      </c>
      <c r="AZ276" s="47">
        <f t="shared" si="232"/>
        <v>0.12252855761140388</v>
      </c>
      <c r="BA276" s="47">
        <f t="shared" si="233"/>
        <v>0.14267853260867933</v>
      </c>
      <c r="BB276" s="23">
        <f>IF(V276&gt;0,J276*DATA!$C$4,0)</f>
        <v>183250.60000000003</v>
      </c>
      <c r="BC276" s="23">
        <f>IF(X276&gt;0,N276*_xlfn.XLOOKUP(Budapest!O276,DATA!$B$5:$B$6,DATA!$C$5:$C$6,"error",0,1),0)</f>
        <v>39202</v>
      </c>
      <c r="BD276" s="23">
        <f>IF(Z276&gt;0,(L276-M276)*DATA!$C$7,"0,00 ")</f>
        <v>26429.999999999989</v>
      </c>
      <c r="BE276" s="23">
        <f>IF(G276="basement",D276*DATA!$C$8,IF(G276="ground",0,"error"))</f>
        <v>0</v>
      </c>
      <c r="BF276" s="23">
        <f t="shared" si="234"/>
        <v>248882.60000000003</v>
      </c>
      <c r="BG276" s="23">
        <v>1.48</v>
      </c>
      <c r="BH276" s="23">
        <v>1.5374999999999999</v>
      </c>
      <c r="BI276" s="23">
        <f t="shared" si="235"/>
        <v>0.56999999999999995</v>
      </c>
      <c r="BJ276" s="23">
        <v>0.21</v>
      </c>
      <c r="BK276" s="23">
        <f t="shared" si="236"/>
        <v>0.21630769230769231</v>
      </c>
      <c r="BL276" s="23">
        <f t="shared" si="237"/>
        <v>0.10900763358778627</v>
      </c>
      <c r="BM276" s="5">
        <v>1.1000000000000001</v>
      </c>
      <c r="BN276" s="5">
        <f t="shared" si="238"/>
        <v>0.56999999999999995</v>
      </c>
      <c r="BO276" s="50"/>
      <c r="BP276" s="48">
        <f t="shared" si="201"/>
        <v>23152.240000000002</v>
      </c>
      <c r="BQ276" s="51">
        <f t="shared" si="202"/>
        <v>16</v>
      </c>
      <c r="BR276" s="47">
        <f t="shared" si="239"/>
        <v>7408.7168000000011</v>
      </c>
      <c r="BS276" s="46">
        <f t="shared" si="203"/>
        <v>50.2</v>
      </c>
      <c r="BT276" s="46">
        <f t="shared" si="240"/>
        <v>18521.792000000001</v>
      </c>
      <c r="BU276" s="46">
        <f t="shared" si="204"/>
        <v>311.61831890000008</v>
      </c>
      <c r="BV276" s="46">
        <f t="shared" si="205"/>
        <v>180.69086151846156</v>
      </c>
      <c r="BW276" s="46">
        <f t="shared" si="206"/>
        <v>309.90658918244276</v>
      </c>
      <c r="BX276" s="46">
        <f t="shared" si="207"/>
        <v>300.28645640000002</v>
      </c>
      <c r="BY276" s="46">
        <f t="shared" si="208"/>
        <v>311.61831890000008</v>
      </c>
      <c r="BZ276" s="46">
        <f t="shared" si="241"/>
        <v>359108.95070036012</v>
      </c>
      <c r="CA276" s="46">
        <f t="shared" si="241"/>
        <v>208228.14881387513</v>
      </c>
      <c r="CB276" s="46">
        <f t="shared" si="241"/>
        <v>357136.35337384709</v>
      </c>
      <c r="CC276" s="46">
        <f t="shared" si="241"/>
        <v>346050.11235536006</v>
      </c>
      <c r="CD276" s="46">
        <f t="shared" si="241"/>
        <v>359108.95070036012</v>
      </c>
    </row>
    <row r="277" spans="1:82" s="54" customFormat="1" x14ac:dyDescent="0.35">
      <c r="A277" s="39">
        <v>274</v>
      </c>
      <c r="B277" s="40" t="s">
        <v>82</v>
      </c>
      <c r="C277" s="40" t="s">
        <v>365</v>
      </c>
      <c r="D277" s="41">
        <v>392.9</v>
      </c>
      <c r="E277" s="41">
        <f t="shared" si="209"/>
        <v>5972.08</v>
      </c>
      <c r="F277" s="41">
        <v>103.2</v>
      </c>
      <c r="G277" s="42" t="s">
        <v>84</v>
      </c>
      <c r="H277" s="43">
        <v>19</v>
      </c>
      <c r="I277" s="44">
        <v>59.1</v>
      </c>
      <c r="J277" s="41">
        <f t="shared" si="210"/>
        <v>5062.32</v>
      </c>
      <c r="K277" s="42" t="s">
        <v>85</v>
      </c>
      <c r="L277" s="44">
        <v>1036.8</v>
      </c>
      <c r="M277" s="44">
        <v>777.6</v>
      </c>
      <c r="N277" s="41">
        <v>392.9</v>
      </c>
      <c r="O277" s="45" t="s">
        <v>98</v>
      </c>
      <c r="P277" s="45" t="s">
        <v>97</v>
      </c>
      <c r="Q277" s="45" t="s">
        <v>94</v>
      </c>
      <c r="R277" s="45" t="s">
        <v>88</v>
      </c>
      <c r="S277" s="46">
        <f t="shared" si="211"/>
        <v>520286.52923520003</v>
      </c>
      <c r="T277" s="46">
        <f t="shared" si="194"/>
        <v>87.119819097399912</v>
      </c>
      <c r="U277" s="47">
        <f t="shared" si="212"/>
        <v>249360.00258050216</v>
      </c>
      <c r="V277" s="47">
        <f t="shared" si="195"/>
        <v>270926.52665469784</v>
      </c>
      <c r="W277" s="47">
        <f t="shared" si="213"/>
        <v>518606.05766194128</v>
      </c>
      <c r="X277" s="47">
        <f t="shared" si="196"/>
        <v>1680.4715732587501</v>
      </c>
      <c r="Y277" s="48">
        <f t="shared" si="214"/>
        <v>501076.25171520008</v>
      </c>
      <c r="Z277" s="47">
        <f t="shared" si="197"/>
        <v>19210.277519999945</v>
      </c>
      <c r="AA277" s="48">
        <f t="shared" si="215"/>
        <v>520286.52923520003</v>
      </c>
      <c r="AB277" s="47">
        <f t="shared" si="198"/>
        <v>0</v>
      </c>
      <c r="AC277" s="47">
        <f t="shared" si="216"/>
        <v>291817.27574795653</v>
      </c>
      <c r="AD277" s="47">
        <f t="shared" si="217"/>
        <v>228469.25348724349</v>
      </c>
      <c r="AE277" s="47">
        <f t="shared" si="218"/>
        <v>38.256227895012039</v>
      </c>
      <c r="AF277" s="49">
        <f t="shared" si="219"/>
        <v>0.56087801499861245</v>
      </c>
      <c r="AG277" s="47">
        <f>IF(ISBLANK($D277),"",S277*_xlfn.XLOOKUP(Q277,DATA!$B$24:$B$25,DATA!$C$24:$C$25,"error",0,1)/1000)</f>
        <v>207.21971886379549</v>
      </c>
      <c r="AH277" s="47">
        <f>IF(ISBLANK($D277),"",V277*_xlfn.XLOOKUP(Q277,DATA!$B$24:$B$25,DATA!$C$24:$C$25,"error",0,1)/1000)</f>
        <v>107.90461703603306</v>
      </c>
      <c r="AI277" s="47">
        <f>IF(ISBLANK($D277),"",X277*_xlfn.XLOOKUP(Q277,DATA!$B$24:$B$25,DATA!$C$24:$C$25,"error",0,1)/1000)</f>
        <v>0.66929821819749513</v>
      </c>
      <c r="AJ277" s="47">
        <f>IF(ISBLANK($D277),"",Z277*_xlfn.XLOOKUP(Q277,DATA!$B$24:$B$25,DATA!$C$24:$C$25,"error",0,1)/1000)</f>
        <v>7.6510693306655781</v>
      </c>
      <c r="AK277" s="47">
        <f>IF(ISBLANK($D277),"",AB277*_xlfn.XLOOKUP(Q277,DATA!$B$24:$B$25,DATA!$C$24:$C$25,"error",0,1)/1000)</f>
        <v>0</v>
      </c>
      <c r="AL277" s="47">
        <f t="shared" si="199"/>
        <v>116.22498458489613</v>
      </c>
      <c r="AM277" s="47">
        <f t="shared" si="200"/>
        <v>90.994734278899358</v>
      </c>
      <c r="AN277" s="47">
        <f t="shared" si="220"/>
        <v>7.0649790139373172</v>
      </c>
      <c r="AO277" s="47">
        <f t="shared" si="221"/>
        <v>3.6789155928138366</v>
      </c>
      <c r="AP277" s="47">
        <f t="shared" si="222"/>
        <v>2.2819150086479046E-2</v>
      </c>
      <c r="AQ277" s="47">
        <f t="shared" si="223"/>
        <v>0.26085666244370115</v>
      </c>
      <c r="AR277" s="47">
        <f t="shared" si="224"/>
        <v>0</v>
      </c>
      <c r="AS277" s="47">
        <f t="shared" si="225"/>
        <v>3.9625914053440168</v>
      </c>
      <c r="AT277" s="47">
        <f t="shared" si="226"/>
        <v>3.1023876085933004</v>
      </c>
      <c r="AU277" s="47">
        <f t="shared" si="227"/>
        <v>0.38423903450489871</v>
      </c>
      <c r="AV277" s="47">
        <f t="shared" si="228"/>
        <v>0.20008311031344664</v>
      </c>
      <c r="AW277" s="47">
        <f t="shared" si="229"/>
        <v>1.2410522635883483E-3</v>
      </c>
      <c r="AX277" s="47">
        <f t="shared" si="230"/>
        <v>1.4187064381055966E-2</v>
      </c>
      <c r="AY277" s="47">
        <f t="shared" si="231"/>
        <v>0</v>
      </c>
      <c r="AZ277" s="47">
        <f t="shared" si="232"/>
        <v>0.21551122695809097</v>
      </c>
      <c r="BA277" s="47">
        <f t="shared" si="233"/>
        <v>0.16872780754680775</v>
      </c>
      <c r="BB277" s="23">
        <f>IF(V277&gt;0,J277*DATA!$C$4,0)</f>
        <v>329050.8</v>
      </c>
      <c r="BC277" s="23">
        <f>IF(X277&gt;0,N277*_xlfn.XLOOKUP(Budapest!O277,DATA!$B$5:$B$6,DATA!$C$5:$C$6,"error",0,1),0)</f>
        <v>33396.5</v>
      </c>
      <c r="BD277" s="23">
        <f>IF(Z277&gt;0,(L277-M277)*DATA!$C$7,"0,00 ")</f>
        <v>38879.999999999993</v>
      </c>
      <c r="BE277" s="23">
        <f>IF(G277="basement",D277*DATA!$C$8,IF(G277="ground",0,"error"))</f>
        <v>0</v>
      </c>
      <c r="BF277" s="23">
        <f t="shared" si="234"/>
        <v>401327.3</v>
      </c>
      <c r="BG277" s="23">
        <v>1.48</v>
      </c>
      <c r="BH277" s="23">
        <v>1.5375000000000001</v>
      </c>
      <c r="BI277" s="23">
        <f t="shared" si="235"/>
        <v>0.56999999999999995</v>
      </c>
      <c r="BJ277" s="23">
        <v>0.21</v>
      </c>
      <c r="BK277" s="23">
        <f t="shared" si="236"/>
        <v>0.21630769230769231</v>
      </c>
      <c r="BL277" s="23">
        <f t="shared" si="237"/>
        <v>0.10900763358778627</v>
      </c>
      <c r="BM277" s="5">
        <v>1.1000000000000001</v>
      </c>
      <c r="BN277" s="5">
        <f t="shared" si="238"/>
        <v>0.56999999999999995</v>
      </c>
      <c r="BO277" s="50"/>
      <c r="BP277" s="48">
        <f t="shared" si="201"/>
        <v>23220.39</v>
      </c>
      <c r="BQ277" s="51">
        <f t="shared" si="202"/>
        <v>19</v>
      </c>
      <c r="BR277" s="47">
        <f t="shared" si="239"/>
        <v>7430.5248000000001</v>
      </c>
      <c r="BS277" s="46">
        <f t="shared" si="203"/>
        <v>59.1</v>
      </c>
      <c r="BT277" s="46">
        <f t="shared" si="240"/>
        <v>18576.312000000002</v>
      </c>
      <c r="BU277" s="46">
        <f t="shared" si="204"/>
        <v>451.48084799999998</v>
      </c>
      <c r="BV277" s="46">
        <f t="shared" si="205"/>
        <v>216.38320251692306</v>
      </c>
      <c r="BW277" s="46">
        <f t="shared" si="206"/>
        <v>450.02261164694659</v>
      </c>
      <c r="BX277" s="46">
        <f t="shared" si="207"/>
        <v>434.81104800000003</v>
      </c>
      <c r="BY277" s="46">
        <f t="shared" si="208"/>
        <v>451.48084799999998</v>
      </c>
      <c r="BZ277" s="46">
        <f t="shared" si="241"/>
        <v>520286.52923520003</v>
      </c>
      <c r="CA277" s="46">
        <f t="shared" si="241"/>
        <v>249360.00258050216</v>
      </c>
      <c r="CB277" s="46">
        <f t="shared" si="241"/>
        <v>518606.05766194128</v>
      </c>
      <c r="CC277" s="46">
        <f t="shared" si="241"/>
        <v>501076.25171520008</v>
      </c>
      <c r="CD277" s="46">
        <f t="shared" si="241"/>
        <v>520286.52923520003</v>
      </c>
    </row>
    <row r="278" spans="1:82" s="54" customFormat="1" x14ac:dyDescent="0.35">
      <c r="A278" s="39">
        <v>275</v>
      </c>
      <c r="B278" s="40" t="s">
        <v>82</v>
      </c>
      <c r="C278" s="40" t="s">
        <v>366</v>
      </c>
      <c r="D278" s="41">
        <v>1194.0999999999999</v>
      </c>
      <c r="E278" s="41">
        <f t="shared" si="209"/>
        <v>14329.199999999999</v>
      </c>
      <c r="F278" s="41">
        <v>98</v>
      </c>
      <c r="G278" s="42" t="s">
        <v>84</v>
      </c>
      <c r="H278" s="43">
        <v>15</v>
      </c>
      <c r="I278" s="44">
        <v>47.1</v>
      </c>
      <c r="J278" s="41">
        <f t="shared" si="210"/>
        <v>3692.8</v>
      </c>
      <c r="K278" s="42" t="s">
        <v>85</v>
      </c>
      <c r="L278" s="44">
        <v>923</v>
      </c>
      <c r="M278" s="44">
        <v>627.6</v>
      </c>
      <c r="N278" s="41">
        <v>1229.923</v>
      </c>
      <c r="O278" s="45" t="s">
        <v>86</v>
      </c>
      <c r="P278" s="45" t="s">
        <v>85</v>
      </c>
      <c r="Q278" s="45" t="s">
        <v>94</v>
      </c>
      <c r="R278" s="45" t="s">
        <v>88</v>
      </c>
      <c r="S278" s="46">
        <f t="shared" si="211"/>
        <v>740231.03171793313</v>
      </c>
      <c r="T278" s="46">
        <f t="shared" si="194"/>
        <v>51.658922460286213</v>
      </c>
      <c r="U278" s="47">
        <f t="shared" si="212"/>
        <v>542598.82402848068</v>
      </c>
      <c r="V278" s="47">
        <f t="shared" si="195"/>
        <v>197632.20768945245</v>
      </c>
      <c r="W278" s="47">
        <f t="shared" si="213"/>
        <v>631329.45813558623</v>
      </c>
      <c r="X278" s="47">
        <f t="shared" si="196"/>
        <v>108901.5735823469</v>
      </c>
      <c r="Y278" s="48">
        <f t="shared" si="214"/>
        <v>718337.83735293301</v>
      </c>
      <c r="Z278" s="47">
        <f t="shared" si="197"/>
        <v>21893.194365000119</v>
      </c>
      <c r="AA278" s="48">
        <f t="shared" si="215"/>
        <v>740231.03171793313</v>
      </c>
      <c r="AB278" s="47">
        <f t="shared" si="198"/>
        <v>0</v>
      </c>
      <c r="AC278" s="47">
        <f t="shared" si="216"/>
        <v>328426.97563679947</v>
      </c>
      <c r="AD278" s="47">
        <f t="shared" si="217"/>
        <v>411804.05608113366</v>
      </c>
      <c r="AE278" s="47">
        <f t="shared" si="218"/>
        <v>28.738803009318993</v>
      </c>
      <c r="AF278" s="49">
        <f t="shared" si="219"/>
        <v>0.44368171768560416</v>
      </c>
      <c r="AG278" s="47">
        <f>IF(ISBLANK($D278),"",S278*_xlfn.XLOOKUP(Q278,DATA!$B$24:$B$25,DATA!$C$24:$C$25,"error",0,1)/1000)</f>
        <v>294.81921531261844</v>
      </c>
      <c r="AH278" s="47">
        <f>IF(ISBLANK($D278),"",V278*_xlfn.XLOOKUP(Q278,DATA!$B$24:$B$25,DATA!$C$24:$C$25,"error",0,1)/1000)</f>
        <v>78.712955678555119</v>
      </c>
      <c r="AI278" s="47">
        <f>IF(ISBLANK($D278),"",X278*_xlfn.XLOOKUP(Q278,DATA!$B$24:$B$25,DATA!$C$24:$C$25,"error",0,1)/1000)</f>
        <v>43.373318726377128</v>
      </c>
      <c r="AJ278" s="47">
        <f>IF(ISBLANK($D278),"",Z278*_xlfn.XLOOKUP(Q278,DATA!$B$24:$B$25,DATA!$C$24:$C$25,"error",0,1)/1000)</f>
        <v>8.7196214516922481</v>
      </c>
      <c r="AK278" s="47">
        <f>IF(ISBLANK($D278),"",AB278*_xlfn.XLOOKUP(Q278,DATA!$B$24:$B$25,DATA!$C$24:$C$25,"error",0,1)/1000)</f>
        <v>0</v>
      </c>
      <c r="AL278" s="47">
        <f t="shared" si="199"/>
        <v>130.80589585662449</v>
      </c>
      <c r="AM278" s="47">
        <f t="shared" si="200"/>
        <v>164.01331945599395</v>
      </c>
      <c r="AN278" s="47">
        <f t="shared" si="220"/>
        <v>10.051608893737527</v>
      </c>
      <c r="AO278" s="47">
        <f t="shared" si="221"/>
        <v>2.6836508757136937</v>
      </c>
      <c r="AP278" s="47">
        <f t="shared" si="222"/>
        <v>1.4787761910249713</v>
      </c>
      <c r="AQ278" s="47">
        <f t="shared" si="223"/>
        <v>0.29728803273869586</v>
      </c>
      <c r="AR278" s="47">
        <f t="shared" si="224"/>
        <v>0</v>
      </c>
      <c r="AS278" s="47">
        <f t="shared" si="225"/>
        <v>4.4597150994773607</v>
      </c>
      <c r="AT278" s="47">
        <f t="shared" si="226"/>
        <v>5.5918937942601659</v>
      </c>
      <c r="AU278" s="47">
        <f t="shared" si="227"/>
        <v>0.54667119165271838</v>
      </c>
      <c r="AV278" s="47">
        <f t="shared" si="228"/>
        <v>0.14595420869591338</v>
      </c>
      <c r="AW278" s="47">
        <f t="shared" si="229"/>
        <v>8.0425367827328689E-2</v>
      </c>
      <c r="AX278" s="47">
        <f t="shared" si="230"/>
        <v>1.6168436798472095E-2</v>
      </c>
      <c r="AY278" s="47">
        <f t="shared" si="231"/>
        <v>0</v>
      </c>
      <c r="AZ278" s="47">
        <f t="shared" si="232"/>
        <v>0.24254801332171416</v>
      </c>
      <c r="BA278" s="47">
        <f t="shared" si="233"/>
        <v>0.30412317833100422</v>
      </c>
      <c r="BB278" s="23">
        <f>IF(V278&gt;0,J278*DATA!$C$4,0)</f>
        <v>240032</v>
      </c>
      <c r="BC278" s="23">
        <f>IF(X278&gt;0,N278*_xlfn.XLOOKUP(Budapest!O278,DATA!$B$5:$B$6,DATA!$C$5:$C$6,"error",0,1),0)</f>
        <v>59036.304000000004</v>
      </c>
      <c r="BD278" s="23">
        <f>IF(Z278&gt;0,(L278-M278)*DATA!$C$7,"0,00 ")</f>
        <v>44310</v>
      </c>
      <c r="BE278" s="23">
        <f>IF(G278="basement",D278*DATA!$C$8,IF(G278="ground",0,"error"))</f>
        <v>0</v>
      </c>
      <c r="BF278" s="23">
        <f t="shared" si="234"/>
        <v>343378.304</v>
      </c>
      <c r="BG278" s="23">
        <v>1.48</v>
      </c>
      <c r="BH278" s="23">
        <v>1.6600758396533044</v>
      </c>
      <c r="BI278" s="23">
        <f t="shared" si="235"/>
        <v>0.56999999999999995</v>
      </c>
      <c r="BJ278" s="23">
        <v>2.33</v>
      </c>
      <c r="BK278" s="23">
        <f t="shared" si="236"/>
        <v>0.21630769230769231</v>
      </c>
      <c r="BL278" s="23">
        <f t="shared" si="237"/>
        <v>0.23928112965340181</v>
      </c>
      <c r="BM278" s="5">
        <v>1.1000000000000001</v>
      </c>
      <c r="BN278" s="5">
        <f t="shared" si="238"/>
        <v>0.56999999999999995</v>
      </c>
      <c r="BO278" s="50"/>
      <c r="BP278" s="48">
        <f t="shared" si="201"/>
        <v>56242.11</v>
      </c>
      <c r="BQ278" s="51">
        <f t="shared" si="202"/>
        <v>15</v>
      </c>
      <c r="BR278" s="47">
        <f t="shared" si="239"/>
        <v>17997.475200000001</v>
      </c>
      <c r="BS278" s="46">
        <f t="shared" si="203"/>
        <v>47.1</v>
      </c>
      <c r="BT278" s="46">
        <f t="shared" si="240"/>
        <v>44993.688000000002</v>
      </c>
      <c r="BU278" s="46">
        <f t="shared" si="204"/>
        <v>642.33862523250002</v>
      </c>
      <c r="BV278" s="46">
        <f t="shared" si="205"/>
        <v>470.84243667865383</v>
      </c>
      <c r="BW278" s="46">
        <f t="shared" si="206"/>
        <v>547.83882170738127</v>
      </c>
      <c r="BX278" s="46">
        <f t="shared" si="207"/>
        <v>623.34071273249992</v>
      </c>
      <c r="BY278" s="46">
        <f t="shared" si="208"/>
        <v>642.33862523250002</v>
      </c>
      <c r="BZ278" s="46">
        <f t="shared" si="241"/>
        <v>740231.03171793313</v>
      </c>
      <c r="CA278" s="46">
        <f t="shared" si="241"/>
        <v>542598.82402848068</v>
      </c>
      <c r="CB278" s="46">
        <f t="shared" si="241"/>
        <v>631329.45813558623</v>
      </c>
      <c r="CC278" s="46">
        <f t="shared" si="241"/>
        <v>718337.83735293301</v>
      </c>
      <c r="CD278" s="46">
        <f t="shared" si="241"/>
        <v>740231.03171793313</v>
      </c>
    </row>
    <row r="279" spans="1:82" s="54" customFormat="1" x14ac:dyDescent="0.35">
      <c r="A279" s="39">
        <v>276</v>
      </c>
      <c r="B279" s="40" t="s">
        <v>82</v>
      </c>
      <c r="C279" s="40" t="s">
        <v>367</v>
      </c>
      <c r="D279" s="41">
        <v>243</v>
      </c>
      <c r="E279" s="41">
        <f t="shared" si="209"/>
        <v>194.4</v>
      </c>
      <c r="F279" s="41">
        <v>50</v>
      </c>
      <c r="G279" s="42" t="s">
        <v>84</v>
      </c>
      <c r="H279" s="43">
        <v>1</v>
      </c>
      <c r="I279" s="44">
        <v>4.25</v>
      </c>
      <c r="J279" s="41">
        <f t="shared" si="210"/>
        <v>182.7</v>
      </c>
      <c r="K279" s="42" t="s">
        <v>85</v>
      </c>
      <c r="L279" s="44">
        <v>29.8</v>
      </c>
      <c r="M279" s="44">
        <v>0</v>
      </c>
      <c r="N279" s="41">
        <v>250.29000000000002</v>
      </c>
      <c r="O279" s="45" t="s">
        <v>86</v>
      </c>
      <c r="P279" s="45" t="s">
        <v>85</v>
      </c>
      <c r="Q279" s="45" t="s">
        <v>87</v>
      </c>
      <c r="R279" s="45" t="s">
        <v>88</v>
      </c>
      <c r="S279" s="46">
        <f t="shared" si="211"/>
        <v>47977.21979379002</v>
      </c>
      <c r="T279" s="46">
        <f t="shared" si="194"/>
        <v>246.79639811620379</v>
      </c>
      <c r="U279" s="47">
        <f t="shared" si="212"/>
        <v>38199.434821719238</v>
      </c>
      <c r="V279" s="47">
        <f t="shared" si="195"/>
        <v>9777.7849720707818</v>
      </c>
      <c r="W279" s="47">
        <f t="shared" si="213"/>
        <v>25815.690289970986</v>
      </c>
      <c r="X279" s="47">
        <f t="shared" si="196"/>
        <v>22161.529503819034</v>
      </c>
      <c r="Y279" s="48">
        <f t="shared" si="214"/>
        <v>45768.630788790004</v>
      </c>
      <c r="Z279" s="47">
        <f t="shared" si="197"/>
        <v>2208.5890050000162</v>
      </c>
      <c r="AA279" s="48">
        <f t="shared" si="215"/>
        <v>47977.21979379002</v>
      </c>
      <c r="AB279" s="47">
        <f t="shared" si="198"/>
        <v>0</v>
      </c>
      <c r="AC279" s="47">
        <f t="shared" si="216"/>
        <v>34147.903480889829</v>
      </c>
      <c r="AD279" s="47">
        <f t="shared" si="217"/>
        <v>13829.316312900191</v>
      </c>
      <c r="AE279" s="47">
        <f t="shared" si="218"/>
        <v>71.13845839969234</v>
      </c>
      <c r="AF279" s="49">
        <f t="shared" si="219"/>
        <v>0.71175244475733035</v>
      </c>
      <c r="AG279" s="47">
        <f>IF(ISBLANK($D279),"",S279*_xlfn.XLOOKUP(Q279,DATA!$B$24:$B$25,DATA!$C$24:$C$25,"error",0,1)/1000)</f>
        <v>9.6410223175621041</v>
      </c>
      <c r="AH279" s="47">
        <f>IF(ISBLANK($D279),"",V279*_xlfn.XLOOKUP(Q279,DATA!$B$24:$B$25,DATA!$C$24:$C$25,"error",0,1)/1000)</f>
        <v>1.9648458901376233</v>
      </c>
      <c r="AI279" s="47">
        <f>IF(ISBLANK($D279),"",X279*_xlfn.XLOOKUP(Q279,DATA!$B$24:$B$25,DATA!$C$24:$C$25,"error",0,1)/1000)</f>
        <v>4.4533593537924343</v>
      </c>
      <c r="AJ279" s="47">
        <f>IF(ISBLANK($D279),"",Z279*_xlfn.XLOOKUP(Q279,DATA!$B$24:$B$25,DATA!$C$24:$C$25,"error",0,1)/1000)</f>
        <v>0.44381596055475325</v>
      </c>
      <c r="AK279" s="47">
        <f>IF(ISBLANK($D279),"",AB279*_xlfn.XLOOKUP(Q279,DATA!$B$24:$B$25,DATA!$C$24:$C$25,"error",0,1)/1000)</f>
        <v>0</v>
      </c>
      <c r="AL279" s="47">
        <f t="shared" si="199"/>
        <v>6.8620212044848108</v>
      </c>
      <c r="AM279" s="47">
        <f t="shared" si="200"/>
        <v>2.7790011130772934</v>
      </c>
      <c r="AN279" s="47">
        <f t="shared" si="220"/>
        <v>0.65148342681183591</v>
      </c>
      <c r="AO279" s="47">
        <f t="shared" si="221"/>
        <v>0.13277269686765925</v>
      </c>
      <c r="AP279" s="47">
        <f t="shared" si="222"/>
        <v>0.30093175983507925</v>
      </c>
      <c r="AQ279" s="47">
        <f t="shared" si="223"/>
        <v>2.9990465049469034E-2</v>
      </c>
      <c r="AR279" s="47">
        <f t="shared" si="224"/>
        <v>0</v>
      </c>
      <c r="AS279" s="47">
        <f t="shared" si="225"/>
        <v>0.4636949217522075</v>
      </c>
      <c r="AT279" s="47">
        <f t="shared" si="226"/>
        <v>0.18778850505962841</v>
      </c>
      <c r="AU279" s="47">
        <f t="shared" si="227"/>
        <v>3.5431862206568139E-2</v>
      </c>
      <c r="AV279" s="47">
        <f t="shared" si="228"/>
        <v>7.2210338845167333E-3</v>
      </c>
      <c r="AW279" s="47">
        <f t="shared" si="229"/>
        <v>1.6366606131848989E-2</v>
      </c>
      <c r="AX279" s="47">
        <f t="shared" si="230"/>
        <v>1.6310745314640127E-3</v>
      </c>
      <c r="AY279" s="47">
        <f t="shared" si="231"/>
        <v>0</v>
      </c>
      <c r="AZ279" s="47">
        <f t="shared" si="232"/>
        <v>2.5218714547829733E-2</v>
      </c>
      <c r="BA279" s="47">
        <f t="shared" si="233"/>
        <v>1.0213147658738406E-2</v>
      </c>
      <c r="BB279" s="23">
        <f>IF(V279&gt;0,J279*DATA!$C$4,0)</f>
        <v>11875.5</v>
      </c>
      <c r="BC279" s="23">
        <f>IF(X279&gt;0,N279*_xlfn.XLOOKUP(Budapest!O279,DATA!$B$5:$B$6,DATA!$C$5:$C$6,"error",0,1),0)</f>
        <v>12013.920000000002</v>
      </c>
      <c r="BD279" s="23">
        <f>IF(Z279&gt;0,(L279-M279)*DATA!$C$7,"0,00 ")</f>
        <v>4470</v>
      </c>
      <c r="BE279" s="23">
        <f>IF(G279="basement",D279*DATA!$C$8,IF(G279="ground",0,"error"))</f>
        <v>0</v>
      </c>
      <c r="BF279" s="23">
        <f t="shared" si="234"/>
        <v>28359.420000000002</v>
      </c>
      <c r="BG279" s="23">
        <v>1.48</v>
      </c>
      <c r="BH279" s="23">
        <v>2.85</v>
      </c>
      <c r="BI279" s="23">
        <f t="shared" si="235"/>
        <v>0.56999999999999995</v>
      </c>
      <c r="BJ279" s="23">
        <v>2.33</v>
      </c>
      <c r="BK279" s="23">
        <f t="shared" si="236"/>
        <v>0.21630769230769231</v>
      </c>
      <c r="BL279" s="23">
        <f t="shared" si="237"/>
        <v>0.23928112965340181</v>
      </c>
      <c r="BM279" s="5">
        <v>1.1000000000000001</v>
      </c>
      <c r="BN279" s="5">
        <f t="shared" si="238"/>
        <v>0.56999999999999995</v>
      </c>
      <c r="BO279" s="50"/>
      <c r="BP279" s="48">
        <f t="shared" si="201"/>
        <v>1032.75</v>
      </c>
      <c r="BQ279" s="51">
        <f t="shared" si="202"/>
        <v>1</v>
      </c>
      <c r="BR279" s="47">
        <f t="shared" si="239"/>
        <v>330.48</v>
      </c>
      <c r="BS279" s="46">
        <f t="shared" si="203"/>
        <v>4.25</v>
      </c>
      <c r="BT279" s="46">
        <f t="shared" si="240"/>
        <v>784.89</v>
      </c>
      <c r="BU279" s="46">
        <f t="shared" si="204"/>
        <v>41.632436475000013</v>
      </c>
      <c r="BV279" s="46">
        <f t="shared" si="205"/>
        <v>33.147721990384618</v>
      </c>
      <c r="BW279" s="46">
        <f t="shared" si="206"/>
        <v>22.401675017329907</v>
      </c>
      <c r="BX279" s="46">
        <f t="shared" si="207"/>
        <v>39.715923975000003</v>
      </c>
      <c r="BY279" s="46">
        <f t="shared" si="208"/>
        <v>41.632436475000013</v>
      </c>
      <c r="BZ279" s="46">
        <f t="shared" si="241"/>
        <v>47977.21979379002</v>
      </c>
      <c r="CA279" s="46">
        <f t="shared" si="241"/>
        <v>38199.434821719238</v>
      </c>
      <c r="CB279" s="46">
        <f t="shared" si="241"/>
        <v>25815.690289970986</v>
      </c>
      <c r="CC279" s="46">
        <f t="shared" si="241"/>
        <v>45768.630788790004</v>
      </c>
      <c r="CD279" s="46">
        <f t="shared" si="241"/>
        <v>47977.21979379002</v>
      </c>
    </row>
    <row r="280" spans="1:82" s="54" customFormat="1" x14ac:dyDescent="0.35">
      <c r="A280" s="39">
        <v>277</v>
      </c>
      <c r="B280" s="40" t="s">
        <v>82</v>
      </c>
      <c r="C280" s="40" t="s">
        <v>368</v>
      </c>
      <c r="D280" s="41">
        <v>940.5</v>
      </c>
      <c r="E280" s="41">
        <f t="shared" si="209"/>
        <v>12790.800000000001</v>
      </c>
      <c r="F280" s="41">
        <v>66.599999999999994</v>
      </c>
      <c r="G280" s="42" t="s">
        <v>84</v>
      </c>
      <c r="H280" s="43">
        <v>17</v>
      </c>
      <c r="I280" s="44">
        <v>53.2</v>
      </c>
      <c r="J280" s="41">
        <f t="shared" si="210"/>
        <v>2834.52</v>
      </c>
      <c r="K280" s="42" t="s">
        <v>85</v>
      </c>
      <c r="L280" s="44">
        <v>708.6</v>
      </c>
      <c r="M280" s="44">
        <v>354.3</v>
      </c>
      <c r="N280" s="41">
        <v>968.71500000000003</v>
      </c>
      <c r="O280" s="45" t="s">
        <v>98</v>
      </c>
      <c r="P280" s="45" t="s">
        <v>85</v>
      </c>
      <c r="Q280" s="45" t="s">
        <v>94</v>
      </c>
      <c r="R280" s="45" t="s">
        <v>88</v>
      </c>
      <c r="S280" s="46">
        <f t="shared" si="211"/>
        <v>636474.20511591015</v>
      </c>
      <c r="T280" s="46">
        <f t="shared" si="194"/>
        <v>49.760312499289341</v>
      </c>
      <c r="U280" s="47">
        <f t="shared" si="212"/>
        <v>484775.64431112609</v>
      </c>
      <c r="V280" s="47">
        <f t="shared" si="195"/>
        <v>151698.56080478407</v>
      </c>
      <c r="W280" s="47">
        <f t="shared" si="213"/>
        <v>531020.72257621912</v>
      </c>
      <c r="X280" s="47">
        <f t="shared" si="196"/>
        <v>105453.48253969103</v>
      </c>
      <c r="Y280" s="48">
        <f t="shared" si="214"/>
        <v>610215.71234841016</v>
      </c>
      <c r="Z280" s="47">
        <f t="shared" si="197"/>
        <v>26258.492767499993</v>
      </c>
      <c r="AA280" s="48">
        <f t="shared" si="215"/>
        <v>636474.20511591015</v>
      </c>
      <c r="AB280" s="47">
        <f t="shared" si="198"/>
        <v>0</v>
      </c>
      <c r="AC280" s="47">
        <f t="shared" si="216"/>
        <v>283410.53611197509</v>
      </c>
      <c r="AD280" s="47">
        <f t="shared" si="217"/>
        <v>353063.66900393507</v>
      </c>
      <c r="AE280" s="47">
        <f t="shared" si="218"/>
        <v>27.602938753161258</v>
      </c>
      <c r="AF280" s="49">
        <f t="shared" si="219"/>
        <v>0.44528204573563568</v>
      </c>
      <c r="AG280" s="47">
        <f>IF(ISBLANK($D280),"",S280*_xlfn.XLOOKUP(Q280,DATA!$B$24:$B$25,DATA!$C$24:$C$25,"error",0,1)/1000)</f>
        <v>253.49494641356469</v>
      </c>
      <c r="AH280" s="47">
        <f>IF(ISBLANK($D280),"",V280*_xlfn.XLOOKUP(Q280,DATA!$B$24:$B$25,DATA!$C$24:$C$25,"error",0,1)/1000)</f>
        <v>60.418502797329396</v>
      </c>
      <c r="AI280" s="47">
        <f>IF(ISBLANK($D280),"",X280*_xlfn.XLOOKUP(Q280,DATA!$B$24:$B$25,DATA!$C$24:$C$25,"error",0,1)/1000)</f>
        <v>42.000013025908146</v>
      </c>
      <c r="AJ280" s="47">
        <f>IF(ISBLANK($D280),"",Z280*_xlfn.XLOOKUP(Q280,DATA!$B$24:$B$25,DATA!$C$24:$C$25,"error",0,1)/1000)</f>
        <v>10.458232499439896</v>
      </c>
      <c r="AK280" s="47">
        <f>IF(ISBLANK($D280),"",AB280*_xlfn.XLOOKUP(Q280,DATA!$B$24:$B$25,DATA!$C$24:$C$25,"error",0,1)/1000)</f>
        <v>0</v>
      </c>
      <c r="AL280" s="47">
        <f>SUM(AH280:AK280)</f>
        <v>112.87674832267744</v>
      </c>
      <c r="AM280" s="47">
        <f>IF(ISBLANK($D280),"",AG280-AL280)</f>
        <v>140.61819809088723</v>
      </c>
      <c r="AN280" s="47">
        <f>IF(ISBLANK($D280),"",$S280*0.0135790158248428/1000)</f>
        <v>8.6426933033731856</v>
      </c>
      <c r="AO280" s="47">
        <f t="shared" si="221"/>
        <v>2.0599171577740405</v>
      </c>
      <c r="AP280" s="47">
        <f t="shared" si="222"/>
        <v>1.4319545081912484</v>
      </c>
      <c r="AQ280" s="47">
        <f t="shared" si="223"/>
        <v>0.35656448882640263</v>
      </c>
      <c r="AR280" s="47">
        <f t="shared" si="224"/>
        <v>0</v>
      </c>
      <c r="AS280" s="47">
        <f t="shared" si="225"/>
        <v>3.8484361547916914</v>
      </c>
      <c r="AT280" s="47">
        <f t="shared" si="226"/>
        <v>4.7942571485814938</v>
      </c>
      <c r="AU280" s="47">
        <f t="shared" si="227"/>
        <v>0.47004529296674435</v>
      </c>
      <c r="AV280" s="47">
        <f t="shared" si="228"/>
        <v>0.11203155427663029</v>
      </c>
      <c r="AW280" s="47">
        <f t="shared" si="229"/>
        <v>7.787890333388385E-2</v>
      </c>
      <c r="AX280" s="47">
        <f t="shared" si="230"/>
        <v>1.9392272030124003E-2</v>
      </c>
      <c r="AY280" s="47">
        <f t="shared" si="231"/>
        <v>0</v>
      </c>
      <c r="AZ280" s="47">
        <f t="shared" si="232"/>
        <v>0.20930272964063815</v>
      </c>
      <c r="BA280" s="47">
        <f t="shared" si="233"/>
        <v>0.26074256332610624</v>
      </c>
      <c r="BB280" s="23">
        <f>IF(V280&gt;0,J280*DATA!$C$4,0)</f>
        <v>184243.8</v>
      </c>
      <c r="BC280" s="23">
        <f>IF(X280&gt;0,N280*_xlfn.XLOOKUP(Budapest!O280,DATA!$B$5:$B$6,DATA!$C$5:$C$6,"error",0,1),0)</f>
        <v>82340.775000000009</v>
      </c>
      <c r="BD280" s="23">
        <f>IF(Z280&gt;0,(L280-M280)*DATA!$C$7,"0,00 ")</f>
        <v>53145</v>
      </c>
      <c r="BE280" s="23">
        <f>IF(G280="basement",D280*DATA!$C$8,IF(G280="ground",0,"error"))</f>
        <v>0</v>
      </c>
      <c r="BF280" s="23">
        <f t="shared" si="234"/>
        <v>319729.57500000001</v>
      </c>
      <c r="BG280" s="23">
        <v>1.48</v>
      </c>
      <c r="BH280" s="23">
        <v>1.9750000000000001</v>
      </c>
      <c r="BI280" s="23">
        <f t="shared" si="235"/>
        <v>0.56999999999999995</v>
      </c>
      <c r="BJ280" s="23">
        <v>2.78</v>
      </c>
      <c r="BK280" s="23">
        <f t="shared" si="236"/>
        <v>0.21630769230769231</v>
      </c>
      <c r="BL280" s="23">
        <f t="shared" si="237"/>
        <v>0.20957871396895789</v>
      </c>
      <c r="BM280" s="5">
        <v>1.1000000000000001</v>
      </c>
      <c r="BN280" s="5">
        <f t="shared" si="238"/>
        <v>0.56999999999999995</v>
      </c>
      <c r="BO280" s="50"/>
      <c r="BP280" s="48">
        <f t="shared" si="201"/>
        <v>50034.600000000006</v>
      </c>
      <c r="BQ280" s="51">
        <f t="shared" si="202"/>
        <v>17</v>
      </c>
      <c r="BR280" s="47">
        <f t="shared" si="239"/>
        <v>16011.072000000002</v>
      </c>
      <c r="BS280" s="46">
        <f t="shared" si="203"/>
        <v>53.2</v>
      </c>
      <c r="BT280" s="46">
        <f t="shared" si="240"/>
        <v>40027.680000000008</v>
      </c>
      <c r="BU280" s="46">
        <f t="shared" si="204"/>
        <v>552.30319777500006</v>
      </c>
      <c r="BV280" s="46">
        <f t="shared" si="205"/>
        <v>420.66612661500005</v>
      </c>
      <c r="BW280" s="46">
        <f t="shared" si="206"/>
        <v>460.79548991341471</v>
      </c>
      <c r="BX280" s="46">
        <f t="shared" si="207"/>
        <v>529.51727902500011</v>
      </c>
      <c r="BY280" s="46">
        <f t="shared" si="208"/>
        <v>552.30319777500006</v>
      </c>
      <c r="BZ280" s="46">
        <f t="shared" si="241"/>
        <v>636474.20511591015</v>
      </c>
      <c r="CA280" s="46">
        <f t="shared" si="241"/>
        <v>484775.64431112609</v>
      </c>
      <c r="CB280" s="46">
        <f t="shared" si="241"/>
        <v>531020.72257621912</v>
      </c>
      <c r="CC280" s="46">
        <f t="shared" si="241"/>
        <v>610215.71234841016</v>
      </c>
      <c r="CD280" s="46">
        <f t="shared" si="241"/>
        <v>636474.20511591015</v>
      </c>
    </row>
    <row r="281" spans="1:82" s="54" customFormat="1" x14ac:dyDescent="0.35">
      <c r="A281" s="39">
        <v>278</v>
      </c>
      <c r="B281" s="40" t="s">
        <v>82</v>
      </c>
      <c r="C281" s="40" t="s">
        <v>369</v>
      </c>
      <c r="D281" s="41">
        <v>930.5</v>
      </c>
      <c r="E281" s="41">
        <f t="shared" si="209"/>
        <v>2233.2000000000003</v>
      </c>
      <c r="F281" s="41">
        <v>220.3</v>
      </c>
      <c r="G281" s="42" t="s">
        <v>84</v>
      </c>
      <c r="H281" s="43">
        <v>3</v>
      </c>
      <c r="I281" s="44">
        <v>11.25</v>
      </c>
      <c r="J281" s="41">
        <f t="shared" si="210"/>
        <v>2009.4749999999999</v>
      </c>
      <c r="K281" s="42" t="s">
        <v>85</v>
      </c>
      <c r="L281" s="44">
        <v>468.9</v>
      </c>
      <c r="M281" s="44">
        <v>342.2</v>
      </c>
      <c r="N281" s="41">
        <v>958.41500000000008</v>
      </c>
      <c r="O281" s="45" t="s">
        <v>86</v>
      </c>
      <c r="P281" s="45" t="s">
        <v>85</v>
      </c>
      <c r="Q281" s="45" t="s">
        <v>87</v>
      </c>
      <c r="R281" s="45" t="s">
        <v>88</v>
      </c>
      <c r="S281" s="46">
        <f t="shared" si="211"/>
        <v>317221.07356936502</v>
      </c>
      <c r="T281" s="46">
        <f t="shared" si="194"/>
        <v>142.04776713655963</v>
      </c>
      <c r="U281" s="47">
        <f t="shared" si="212"/>
        <v>209677.48048369505</v>
      </c>
      <c r="V281" s="47">
        <f t="shared" si="195"/>
        <v>107543.59308566997</v>
      </c>
      <c r="W281" s="47">
        <f t="shared" si="213"/>
        <v>232359.7435146177</v>
      </c>
      <c r="X281" s="47">
        <f t="shared" si="196"/>
        <v>84861.330054747319</v>
      </c>
      <c r="Y281" s="48">
        <f t="shared" si="214"/>
        <v>307830.86461186502</v>
      </c>
      <c r="Z281" s="47">
        <f t="shared" si="197"/>
        <v>9390.2089574999991</v>
      </c>
      <c r="AA281" s="48">
        <f t="shared" si="215"/>
        <v>317221.07356936502</v>
      </c>
      <c r="AB281" s="47">
        <f t="shared" si="198"/>
        <v>0</v>
      </c>
      <c r="AC281" s="47">
        <f t="shared" si="216"/>
        <v>201795.13209791729</v>
      </c>
      <c r="AD281" s="47">
        <f t="shared" si="217"/>
        <v>115425.94147144773</v>
      </c>
      <c r="AE281" s="47">
        <f t="shared" si="218"/>
        <v>51.686343127103584</v>
      </c>
      <c r="AF281" s="49">
        <f t="shared" si="219"/>
        <v>0.63613406835593422</v>
      </c>
      <c r="AG281" s="47">
        <f>IF(ISBLANK($D281),"",S281*_xlfn.XLOOKUP(Q281,DATA!$B$24:$B$25,DATA!$C$24:$C$25,"error",0,1)/1000)</f>
        <v>63.745574733763895</v>
      </c>
      <c r="AH281" s="47">
        <f>IF(ISBLANK($D281),"",V281*_xlfn.XLOOKUP(Q281,DATA!$B$24:$B$25,DATA!$C$24:$C$25,"error",0,1)/1000)</f>
        <v>21.610885030565381</v>
      </c>
      <c r="AI281" s="47">
        <f>IF(ISBLANK($D281),"",X281*_xlfn.XLOOKUP(Q281,DATA!$B$24:$B$25,DATA!$C$24:$C$25,"error",0,1)/1000)</f>
        <v>17.052884274501473</v>
      </c>
      <c r="AJ281" s="47">
        <f>IF(ISBLANK($D281),"",Z281*_xlfn.XLOOKUP(Q281,DATA!$B$24:$B$25,DATA!$C$24:$C$25,"error",0,1)/1000)</f>
        <v>1.8869624900096247</v>
      </c>
      <c r="AK281" s="47">
        <f>IF(ISBLANK($D281),"",AB281*_xlfn.XLOOKUP(Q281,DATA!$B$24:$B$25,DATA!$C$24:$C$25,"error",0,1)/1000)</f>
        <v>0</v>
      </c>
      <c r="AL281" s="47">
        <f t="shared" ref="AL281:AL298" si="242">SUM(AH281:AK281)</f>
        <v>40.550731795076473</v>
      </c>
      <c r="AM281" s="47">
        <f t="shared" ref="AM281:AM298" si="243">IF(ISBLANK($D281),"",AG281-AL281)</f>
        <v>23.194842938687422</v>
      </c>
      <c r="AN281" s="47">
        <f t="shared" si="220"/>
        <v>4.3075499779720294</v>
      </c>
      <c r="AO281" s="47">
        <f t="shared" si="221"/>
        <v>1.4603361523707672</v>
      </c>
      <c r="AP281" s="47">
        <f t="shared" si="222"/>
        <v>1.1523333437306216</v>
      </c>
      <c r="AQ281" s="47">
        <f t="shared" si="223"/>
        <v>0.12750979603247309</v>
      </c>
      <c r="AR281" s="47">
        <f t="shared" si="224"/>
        <v>0</v>
      </c>
      <c r="AS281" s="47">
        <f t="shared" si="225"/>
        <v>2.7401792921338619</v>
      </c>
      <c r="AT281" s="47">
        <f t="shared" si="226"/>
        <v>1.5673706858381675</v>
      </c>
      <c r="AU281" s="47">
        <f t="shared" si="227"/>
        <v>0.23427229456059856</v>
      </c>
      <c r="AV281" s="47">
        <f t="shared" si="228"/>
        <v>7.9422479830811382E-2</v>
      </c>
      <c r="AW281" s="47">
        <f t="shared" si="229"/>
        <v>6.2671304550145995E-2</v>
      </c>
      <c r="AX281" s="47">
        <f t="shared" si="230"/>
        <v>6.9348034609560015E-3</v>
      </c>
      <c r="AY281" s="47">
        <f t="shared" si="231"/>
        <v>0</v>
      </c>
      <c r="AZ281" s="47">
        <f t="shared" si="232"/>
        <v>0.14902858784191339</v>
      </c>
      <c r="BA281" s="47">
        <f t="shared" si="233"/>
        <v>8.5243706718685169E-2</v>
      </c>
      <c r="BB281" s="23">
        <f>IF(V281&gt;0,J281*DATA!$C$4,0)</f>
        <v>130615.875</v>
      </c>
      <c r="BC281" s="23">
        <f>IF(X281&gt;0,N281*_xlfn.XLOOKUP(Budapest!O281,DATA!$B$5:$B$6,DATA!$C$5:$C$6,"error",0,1),0)</f>
        <v>46003.920000000006</v>
      </c>
      <c r="BD281" s="23">
        <f>IF(Z281&gt;0,(L281-M281)*DATA!$C$7,"0,00 ")</f>
        <v>19005</v>
      </c>
      <c r="BE281" s="23">
        <f>IF(G281="basement",D281*DATA!$C$8,IF(G281="ground",0,"error"))</f>
        <v>0</v>
      </c>
      <c r="BF281" s="23">
        <f t="shared" si="234"/>
        <v>195624.79500000001</v>
      </c>
      <c r="BG281" s="23">
        <v>1.48</v>
      </c>
      <c r="BH281" s="23">
        <v>1.5728620174877372</v>
      </c>
      <c r="BI281" s="23">
        <f t="shared" si="235"/>
        <v>0.56999999999999995</v>
      </c>
      <c r="BJ281" s="23">
        <v>2.33</v>
      </c>
      <c r="BK281" s="23">
        <f t="shared" si="236"/>
        <v>0.21630769230769231</v>
      </c>
      <c r="BL281" s="23">
        <f t="shared" si="237"/>
        <v>0.23928112965340181</v>
      </c>
      <c r="BM281" s="5">
        <v>1.1000000000000001</v>
      </c>
      <c r="BN281" s="5">
        <f t="shared" si="238"/>
        <v>0.56999999999999995</v>
      </c>
      <c r="BO281" s="50"/>
      <c r="BP281" s="48">
        <f t="shared" si="201"/>
        <v>10468.125</v>
      </c>
      <c r="BQ281" s="51">
        <f t="shared" si="202"/>
        <v>3</v>
      </c>
      <c r="BR281" s="47">
        <f t="shared" si="239"/>
        <v>3349.8</v>
      </c>
      <c r="BS281" s="46">
        <f t="shared" si="203"/>
        <v>11.25</v>
      </c>
      <c r="BT281" s="46">
        <f t="shared" si="240"/>
        <v>7955.7750000000005</v>
      </c>
      <c r="BU281" s="46">
        <f t="shared" si="204"/>
        <v>275.26993541249999</v>
      </c>
      <c r="BV281" s="46">
        <f t="shared" si="205"/>
        <v>181.94852523750004</v>
      </c>
      <c r="BW281" s="46">
        <f t="shared" si="206"/>
        <v>201.6311554274711</v>
      </c>
      <c r="BX281" s="46">
        <f t="shared" si="207"/>
        <v>267.12154166250002</v>
      </c>
      <c r="BY281" s="46">
        <f t="shared" si="208"/>
        <v>275.26993541249999</v>
      </c>
      <c r="BZ281" s="46">
        <f t="shared" si="241"/>
        <v>317221.07356936502</v>
      </c>
      <c r="CA281" s="46">
        <f t="shared" si="241"/>
        <v>209677.48048369505</v>
      </c>
      <c r="CB281" s="46">
        <f t="shared" si="241"/>
        <v>232359.7435146177</v>
      </c>
      <c r="CC281" s="46">
        <f t="shared" si="241"/>
        <v>307830.86461186502</v>
      </c>
      <c r="CD281" s="46">
        <f t="shared" si="241"/>
        <v>317221.07356936502</v>
      </c>
    </row>
    <row r="282" spans="1:82" s="54" customFormat="1" x14ac:dyDescent="0.35">
      <c r="A282" s="39">
        <v>279</v>
      </c>
      <c r="B282" s="40" t="s">
        <v>82</v>
      </c>
      <c r="C282" s="40" t="s">
        <v>370</v>
      </c>
      <c r="D282" s="41">
        <v>651.79999999999995</v>
      </c>
      <c r="E282" s="41">
        <f t="shared" si="209"/>
        <v>1564.3199999999997</v>
      </c>
      <c r="F282" s="41">
        <v>95.2</v>
      </c>
      <c r="G282" s="42" t="s">
        <v>84</v>
      </c>
      <c r="H282" s="43">
        <v>3</v>
      </c>
      <c r="I282" s="44">
        <v>11.25</v>
      </c>
      <c r="J282" s="41">
        <f t="shared" si="210"/>
        <v>899.1</v>
      </c>
      <c r="K282" s="42" t="s">
        <v>85</v>
      </c>
      <c r="L282" s="44">
        <v>171.9</v>
      </c>
      <c r="M282" s="44">
        <v>59.9</v>
      </c>
      <c r="N282" s="41">
        <v>671.35399999999993</v>
      </c>
      <c r="O282" s="45" t="s">
        <v>86</v>
      </c>
      <c r="P282" s="45" t="s">
        <v>85</v>
      </c>
      <c r="Q282" s="45" t="s">
        <v>94</v>
      </c>
      <c r="R282" s="45" t="s">
        <v>88</v>
      </c>
      <c r="S282" s="46">
        <f t="shared" si="211"/>
        <v>184765.335769014</v>
      </c>
      <c r="T282" s="46">
        <f t="shared" si="194"/>
        <v>118.11223775762889</v>
      </c>
      <c r="U282" s="47">
        <f t="shared" si="212"/>
        <v>136647.07376360171</v>
      </c>
      <c r="V282" s="47">
        <f t="shared" si="195"/>
        <v>48118.262005412282</v>
      </c>
      <c r="W282" s="47">
        <f t="shared" si="213"/>
        <v>125321.36486123937</v>
      </c>
      <c r="X282" s="47">
        <f t="shared" si="196"/>
        <v>59443.970907774623</v>
      </c>
      <c r="Y282" s="48">
        <f t="shared" si="214"/>
        <v>176464.59856901399</v>
      </c>
      <c r="Z282" s="47">
        <f t="shared" si="197"/>
        <v>8300.7372000000032</v>
      </c>
      <c r="AA282" s="48">
        <f t="shared" si="215"/>
        <v>184765.335769014</v>
      </c>
      <c r="AB282" s="47">
        <f t="shared" si="198"/>
        <v>0</v>
      </c>
      <c r="AC282" s="47">
        <f t="shared" si="216"/>
        <v>115862.97011318691</v>
      </c>
      <c r="AD282" s="47">
        <f t="shared" si="217"/>
        <v>68902.365655827089</v>
      </c>
      <c r="AE282" s="47">
        <f t="shared" si="218"/>
        <v>44.046208995491398</v>
      </c>
      <c r="AF282" s="49">
        <f t="shared" si="219"/>
        <v>0.62708175010724965</v>
      </c>
      <c r="AG282" s="47">
        <f>IF(ISBLANK($D282),"",S282*_xlfn.XLOOKUP(Q282,DATA!$B$24:$B$25,DATA!$C$24:$C$25,"error",0,1)/1000)</f>
        <v>73.588337930082901</v>
      </c>
      <c r="AH282" s="47">
        <f>IF(ISBLANK($D282),"",V282*_xlfn.XLOOKUP(Q282,DATA!$B$24:$B$25,DATA!$C$24:$C$25,"error",0,1)/1000)</f>
        <v>19.164541391515606</v>
      </c>
      <c r="AI282" s="47">
        <f>IF(ISBLANK($D282),"",X282*_xlfn.XLOOKUP(Q282,DATA!$B$24:$B$25,DATA!$C$24:$C$25,"error",0,1)/1000)</f>
        <v>23.675344733148478</v>
      </c>
      <c r="AJ282" s="47">
        <f>IF(ISBLANK($D282),"",Z282*_xlfn.XLOOKUP(Q282,DATA!$B$24:$B$25,DATA!$C$24:$C$25,"error",0,1)/1000)</f>
        <v>3.3060176120160012</v>
      </c>
      <c r="AK282" s="47">
        <f>IF(ISBLANK($D282),"",AB282*_xlfn.XLOOKUP(Q282,DATA!$B$24:$B$25,DATA!$C$24:$C$25,"error",0,1)/1000)</f>
        <v>0</v>
      </c>
      <c r="AL282" s="47">
        <f t="shared" si="242"/>
        <v>46.145903736680083</v>
      </c>
      <c r="AM282" s="47">
        <f t="shared" si="243"/>
        <v>27.442434193402818</v>
      </c>
      <c r="AN282" s="47">
        <f t="shared" si="220"/>
        <v>2.5089314182898343</v>
      </c>
      <c r="AO282" s="47">
        <f t="shared" si="221"/>
        <v>0.65339864123542546</v>
      </c>
      <c r="AP282" s="47">
        <f t="shared" si="222"/>
        <v>0.80719062164816657</v>
      </c>
      <c r="AQ282" s="47">
        <f t="shared" si="223"/>
        <v>0.11271584179666135</v>
      </c>
      <c r="AR282" s="47">
        <f t="shared" si="224"/>
        <v>0</v>
      </c>
      <c r="AS282" s="47">
        <f t="shared" si="225"/>
        <v>1.5733051046802533</v>
      </c>
      <c r="AT282" s="47">
        <f t="shared" si="226"/>
        <v>0.93562631360958104</v>
      </c>
      <c r="AU282" s="47">
        <f t="shared" si="227"/>
        <v>0.1364518399702136</v>
      </c>
      <c r="AV282" s="47">
        <f t="shared" si="228"/>
        <v>3.5536023894739921E-2</v>
      </c>
      <c r="AW282" s="47">
        <f t="shared" si="229"/>
        <v>4.390022171497597E-2</v>
      </c>
      <c r="AX282" s="47">
        <f t="shared" si="230"/>
        <v>6.1302130041600055E-3</v>
      </c>
      <c r="AY282" s="47">
        <f t="shared" si="231"/>
        <v>0</v>
      </c>
      <c r="AZ282" s="47">
        <f t="shared" si="232"/>
        <v>8.5566458613875893E-2</v>
      </c>
      <c r="BA282" s="47">
        <f t="shared" si="233"/>
        <v>5.0885381356337703E-2</v>
      </c>
      <c r="BB282" s="23">
        <f>IF(V282&gt;0,J282*DATA!$C$4,0)</f>
        <v>58441.5</v>
      </c>
      <c r="BC282" s="23">
        <f>IF(X282&gt;0,N282*_xlfn.XLOOKUP(Budapest!O282,DATA!$B$5:$B$6,DATA!$C$5:$C$6,"error",0,1),0)</f>
        <v>32224.991999999998</v>
      </c>
      <c r="BD282" s="23">
        <f>IF(Z282&gt;0,(L282-M282)*DATA!$C$7,"0,00 ")</f>
        <v>16800</v>
      </c>
      <c r="BE282" s="23">
        <f>IF(G282="basement",D282*DATA!$C$8,IF(G282="ground",0,"error"))</f>
        <v>0</v>
      </c>
      <c r="BF282" s="23">
        <f t="shared" si="234"/>
        <v>107466.492</v>
      </c>
      <c r="BG282" s="23">
        <v>1.48</v>
      </c>
      <c r="BH282" s="23">
        <v>2.240197789412449</v>
      </c>
      <c r="BI282" s="23">
        <f t="shared" si="235"/>
        <v>0.56999999999999995</v>
      </c>
      <c r="BJ282" s="23">
        <v>2.33</v>
      </c>
      <c r="BK282" s="23">
        <f t="shared" si="236"/>
        <v>0.21630769230769231</v>
      </c>
      <c r="BL282" s="23">
        <f t="shared" si="237"/>
        <v>0.23928112965340181</v>
      </c>
      <c r="BM282" s="5">
        <v>1.1000000000000001</v>
      </c>
      <c r="BN282" s="5">
        <f t="shared" si="238"/>
        <v>0.56999999999999995</v>
      </c>
      <c r="BO282" s="50"/>
      <c r="BP282" s="48">
        <f t="shared" si="201"/>
        <v>7332.7499999999991</v>
      </c>
      <c r="BQ282" s="51">
        <f t="shared" si="202"/>
        <v>3</v>
      </c>
      <c r="BR282" s="47">
        <f t="shared" si="239"/>
        <v>2346.4799999999996</v>
      </c>
      <c r="BS282" s="46">
        <f t="shared" si="203"/>
        <v>11.25</v>
      </c>
      <c r="BT282" s="46">
        <f t="shared" si="240"/>
        <v>5572.8899999999994</v>
      </c>
      <c r="BU282" s="46">
        <f t="shared" si="204"/>
        <v>160.33090573499999</v>
      </c>
      <c r="BV282" s="46">
        <f t="shared" si="205"/>
        <v>118.57607928115385</v>
      </c>
      <c r="BW282" s="46">
        <f t="shared" si="206"/>
        <v>108.74814722426186</v>
      </c>
      <c r="BX282" s="46">
        <f t="shared" si="207"/>
        <v>153.12790573499998</v>
      </c>
      <c r="BY282" s="46">
        <f t="shared" si="208"/>
        <v>160.33090573499999</v>
      </c>
      <c r="BZ282" s="46">
        <f t="shared" si="241"/>
        <v>184765.335769014</v>
      </c>
      <c r="CA282" s="46">
        <f t="shared" si="241"/>
        <v>136647.07376360171</v>
      </c>
      <c r="CB282" s="46">
        <f t="shared" si="241"/>
        <v>125321.36486123937</v>
      </c>
      <c r="CC282" s="46">
        <f t="shared" si="241"/>
        <v>176464.59856901399</v>
      </c>
      <c r="CD282" s="46">
        <f t="shared" si="241"/>
        <v>184765.335769014</v>
      </c>
    </row>
    <row r="283" spans="1:82" s="54" customFormat="1" x14ac:dyDescent="0.35">
      <c r="A283" s="39">
        <v>280</v>
      </c>
      <c r="B283" s="40" t="s">
        <v>82</v>
      </c>
      <c r="C283" s="40" t="s">
        <v>371</v>
      </c>
      <c r="D283" s="41">
        <v>885.8</v>
      </c>
      <c r="E283" s="41">
        <f t="shared" si="209"/>
        <v>12046.88</v>
      </c>
      <c r="F283" s="41">
        <v>103.8</v>
      </c>
      <c r="G283" s="42" t="s">
        <v>84</v>
      </c>
      <c r="H283" s="43">
        <v>17</v>
      </c>
      <c r="I283" s="44">
        <v>53.2</v>
      </c>
      <c r="J283" s="41">
        <f t="shared" si="210"/>
        <v>4528.26</v>
      </c>
      <c r="K283" s="42" t="s">
        <v>97</v>
      </c>
      <c r="L283" s="44">
        <v>993.9</v>
      </c>
      <c r="M283" s="44">
        <v>993.9</v>
      </c>
      <c r="N283" s="41">
        <v>885.8</v>
      </c>
      <c r="O283" s="45" t="s">
        <v>98</v>
      </c>
      <c r="P283" s="45" t="s">
        <v>97</v>
      </c>
      <c r="Q283" s="45" t="s">
        <v>94</v>
      </c>
      <c r="R283" s="45" t="s">
        <v>88</v>
      </c>
      <c r="S283" s="46">
        <f t="shared" si="211"/>
        <v>371007.61501258</v>
      </c>
      <c r="T283" s="46">
        <f t="shared" si="194"/>
        <v>30.796987685822391</v>
      </c>
      <c r="U283" s="47">
        <f t="shared" si="212"/>
        <v>371007.61501258</v>
      </c>
      <c r="V283" s="47">
        <f t="shared" si="195"/>
        <v>0</v>
      </c>
      <c r="W283" s="47">
        <f t="shared" si="213"/>
        <v>367218.96212484111</v>
      </c>
      <c r="X283" s="47">
        <f t="shared" si="196"/>
        <v>3788.6528877388919</v>
      </c>
      <c r="Y283" s="48">
        <f t="shared" si="214"/>
        <v>371007.61501258</v>
      </c>
      <c r="Z283" s="47">
        <f t="shared" si="197"/>
        <v>0</v>
      </c>
      <c r="AA283" s="48">
        <f t="shared" si="215"/>
        <v>371007.61501258</v>
      </c>
      <c r="AB283" s="47">
        <f t="shared" si="198"/>
        <v>0</v>
      </c>
      <c r="AC283" s="47">
        <f t="shared" si="216"/>
        <v>3788.6528877388919</v>
      </c>
      <c r="AD283" s="47">
        <f t="shared" si="217"/>
        <v>367218.96212484111</v>
      </c>
      <c r="AE283" s="47">
        <f t="shared" si="218"/>
        <v>30.48249522904197</v>
      </c>
      <c r="AF283" s="49">
        <f t="shared" si="219"/>
        <v>1.0211792789240781E-2</v>
      </c>
      <c r="AG283" s="47">
        <f>IF(ISBLANK($D283),"",S283*_xlfn.XLOOKUP(Q283,DATA!$B$24:$B$25,DATA!$C$24:$C$25,"error",0,1)/1000)</f>
        <v>147.76491290721037</v>
      </c>
      <c r="AH283" s="47">
        <f>IF(ISBLANK($D283),"",V283*_xlfn.XLOOKUP(Q283,DATA!$B$24:$B$25,DATA!$C$24:$C$25,"error",0,1)/1000)</f>
        <v>0</v>
      </c>
      <c r="AI283" s="47">
        <f>IF(ISBLANK($D283),"",X283*_xlfn.XLOOKUP(Q283,DATA!$B$24:$B$25,DATA!$C$24:$C$25,"error",0,1)/1000)</f>
        <v>1.5089446721286459</v>
      </c>
      <c r="AJ283" s="47">
        <f>IF(ISBLANK($D283),"",Z283*_xlfn.XLOOKUP(Q283,DATA!$B$24:$B$25,DATA!$C$24:$C$25,"error",0,1)/1000)</f>
        <v>0</v>
      </c>
      <c r="AK283" s="47">
        <f>IF(ISBLANK($D283),"",AB283*_xlfn.XLOOKUP(Q283,DATA!$B$24:$B$25,DATA!$C$24:$C$25,"error",0,1)/1000)</f>
        <v>0</v>
      </c>
      <c r="AL283" s="47">
        <f t="shared" si="242"/>
        <v>1.5089446721286459</v>
      </c>
      <c r="AM283" s="47">
        <f t="shared" si="243"/>
        <v>146.25596823508172</v>
      </c>
      <c r="AN283" s="47">
        <f t="shared" si="220"/>
        <v>5.0379182753930092</v>
      </c>
      <c r="AO283" s="47">
        <f t="shared" si="221"/>
        <v>0</v>
      </c>
      <c r="AP283" s="47">
        <f t="shared" si="222"/>
        <v>5.1446177517442786E-2</v>
      </c>
      <c r="AQ283" s="47">
        <f t="shared" si="223"/>
        <v>0</v>
      </c>
      <c r="AR283" s="47">
        <f t="shared" si="224"/>
        <v>0</v>
      </c>
      <c r="AS283" s="47">
        <f t="shared" si="225"/>
        <v>5.1446177517442786E-2</v>
      </c>
      <c r="AT283" s="47">
        <f t="shared" si="226"/>
        <v>4.9864720978755663</v>
      </c>
      <c r="AU283" s="47">
        <f t="shared" si="227"/>
        <v>0.27399442379557631</v>
      </c>
      <c r="AV283" s="47">
        <f t="shared" si="228"/>
        <v>0</v>
      </c>
      <c r="AW283" s="47">
        <f t="shared" si="229"/>
        <v>2.7979742812078547E-3</v>
      </c>
      <c r="AX283" s="47">
        <f t="shared" si="230"/>
        <v>0</v>
      </c>
      <c r="AY283" s="47">
        <f t="shared" si="231"/>
        <v>0</v>
      </c>
      <c r="AZ283" s="47">
        <f t="shared" si="232"/>
        <v>2.7979742812078547E-3</v>
      </c>
      <c r="BA283" s="47">
        <f t="shared" si="233"/>
        <v>0.27119644951436844</v>
      </c>
      <c r="BB283" s="23">
        <f>IF(V283&gt;0,J283*DATA!$C$4,0)</f>
        <v>0</v>
      </c>
      <c r="BC283" s="23">
        <f>IF(X283&gt;0,N283*_xlfn.XLOOKUP(Budapest!O283,DATA!$B$5:$B$6,DATA!$C$5:$C$6,"error",0,1),0)</f>
        <v>75293</v>
      </c>
      <c r="BD283" s="23" t="str">
        <f>IF(Z283&gt;0,(L283-M283)*DATA!$C$7,"0,00 ")</f>
        <v xml:space="preserve">0,00 </v>
      </c>
      <c r="BE283" s="23">
        <f>IF(G283="basement",D283*DATA!$C$8,IF(G283="ground",0,"error"))</f>
        <v>0</v>
      </c>
      <c r="BF283" s="23">
        <f t="shared" si="234"/>
        <v>75293</v>
      </c>
      <c r="BG283" s="23">
        <v>0.25</v>
      </c>
      <c r="BH283" s="23">
        <v>1.1000000000000001</v>
      </c>
      <c r="BI283" s="23">
        <f t="shared" si="235"/>
        <v>0.56999999999999995</v>
      </c>
      <c r="BJ283" s="23">
        <v>0.21</v>
      </c>
      <c r="BK283" s="23">
        <f t="shared" si="236"/>
        <v>0.25</v>
      </c>
      <c r="BL283" s="23">
        <f t="shared" si="237"/>
        <v>0.10900763358778627</v>
      </c>
      <c r="BM283" s="5">
        <v>1.1000000000000001</v>
      </c>
      <c r="BN283" s="5">
        <f t="shared" si="238"/>
        <v>0.56999999999999995</v>
      </c>
      <c r="BO283" s="50"/>
      <c r="BP283" s="48">
        <f t="shared" si="201"/>
        <v>47124.56</v>
      </c>
      <c r="BQ283" s="51">
        <f t="shared" si="202"/>
        <v>17</v>
      </c>
      <c r="BR283" s="47">
        <f t="shared" si="239"/>
        <v>15079.859199999999</v>
      </c>
      <c r="BS283" s="46">
        <f t="shared" si="203"/>
        <v>53.2</v>
      </c>
      <c r="BT283" s="46">
        <f t="shared" si="240"/>
        <v>37699.648000000001</v>
      </c>
      <c r="BU283" s="46">
        <f t="shared" si="204"/>
        <v>321.94343544999998</v>
      </c>
      <c r="BV283" s="46">
        <f t="shared" si="205"/>
        <v>321.94343544999998</v>
      </c>
      <c r="BW283" s="46">
        <f t="shared" si="206"/>
        <v>318.65581579732827</v>
      </c>
      <c r="BX283" s="46">
        <f t="shared" si="207"/>
        <v>321.94343544999998</v>
      </c>
      <c r="BY283" s="46">
        <f t="shared" si="208"/>
        <v>321.94343544999998</v>
      </c>
      <c r="BZ283" s="46">
        <f t="shared" si="241"/>
        <v>371007.61501258</v>
      </c>
      <c r="CA283" s="46">
        <f t="shared" si="241"/>
        <v>371007.61501258</v>
      </c>
      <c r="CB283" s="46">
        <f t="shared" si="241"/>
        <v>367218.96212484111</v>
      </c>
      <c r="CC283" s="46">
        <f t="shared" si="241"/>
        <v>371007.61501258</v>
      </c>
      <c r="CD283" s="46">
        <f t="shared" si="241"/>
        <v>371007.61501258</v>
      </c>
    </row>
    <row r="284" spans="1:82" s="54" customFormat="1" x14ac:dyDescent="0.35">
      <c r="A284" s="39">
        <v>281</v>
      </c>
      <c r="B284" s="40" t="s">
        <v>82</v>
      </c>
      <c r="C284" s="40" t="s">
        <v>372</v>
      </c>
      <c r="D284" s="41">
        <v>635</v>
      </c>
      <c r="E284" s="41">
        <f t="shared" si="209"/>
        <v>1524</v>
      </c>
      <c r="F284" s="41">
        <v>199.2</v>
      </c>
      <c r="G284" s="42" t="s">
        <v>90</v>
      </c>
      <c r="H284" s="43">
        <v>3</v>
      </c>
      <c r="I284" s="44">
        <v>11.25</v>
      </c>
      <c r="J284" s="41">
        <f t="shared" si="210"/>
        <v>793.5</v>
      </c>
      <c r="K284" s="42" t="s">
        <v>85</v>
      </c>
      <c r="L284" s="44">
        <v>1447.5</v>
      </c>
      <c r="M284" s="44">
        <v>1023.1</v>
      </c>
      <c r="N284" s="41">
        <v>654.05000000000007</v>
      </c>
      <c r="O284" s="45" t="s">
        <v>86</v>
      </c>
      <c r="P284" s="45" t="s">
        <v>85</v>
      </c>
      <c r="Q284" s="45" t="s">
        <v>87</v>
      </c>
      <c r="R284" s="45" t="s">
        <v>88</v>
      </c>
      <c r="S284" s="46">
        <f t="shared" si="211"/>
        <v>261492.37339155006</v>
      </c>
      <c r="T284" s="46">
        <f t="shared" si="194"/>
        <v>171.58292217293311</v>
      </c>
      <c r="U284" s="47">
        <f t="shared" si="212"/>
        <v>219025.63898904237</v>
      </c>
      <c r="V284" s="47">
        <f t="shared" si="195"/>
        <v>42466.734402507689</v>
      </c>
      <c r="W284" s="47">
        <f t="shared" si="213"/>
        <v>203580.55760996533</v>
      </c>
      <c r="X284" s="47">
        <f t="shared" si="196"/>
        <v>57911.815781584737</v>
      </c>
      <c r="Y284" s="48">
        <f t="shared" si="214"/>
        <v>230038.50850155007</v>
      </c>
      <c r="Z284" s="47">
        <f t="shared" si="197"/>
        <v>31453.864889999997</v>
      </c>
      <c r="AA284" s="48">
        <f t="shared" si="215"/>
        <v>255630.62502959353</v>
      </c>
      <c r="AB284" s="47">
        <f t="shared" si="198"/>
        <v>5861.7483619565319</v>
      </c>
      <c r="AC284" s="47">
        <f t="shared" si="216"/>
        <v>137694.16343604896</v>
      </c>
      <c r="AD284" s="47">
        <f t="shared" si="217"/>
        <v>123798.20995550111</v>
      </c>
      <c r="AE284" s="47">
        <f t="shared" si="218"/>
        <v>81.232421230643766</v>
      </c>
      <c r="AF284" s="49">
        <f t="shared" si="219"/>
        <v>0.52657047565157955</v>
      </c>
      <c r="AG284" s="47">
        <f>IF(ISBLANK($D284),"",S284*_xlfn.XLOOKUP(Q284,DATA!$B$24:$B$25,DATA!$C$24:$C$25,"error",0,1)/1000)</f>
        <v>52.546892433031985</v>
      </c>
      <c r="AH284" s="47">
        <f>IF(ISBLANK($D284),"",V284*_xlfn.XLOOKUP(Q284,DATA!$B$24:$B$25,DATA!$C$24:$C$25,"error",0,1)/1000)</f>
        <v>8.5336902781839203</v>
      </c>
      <c r="AI284" s="47">
        <f>IF(ISBLANK($D284),"",X284*_xlfn.XLOOKUP(Q284,DATA!$B$24:$B$25,DATA!$C$24:$C$25,"error",0,1)/1000)</f>
        <v>11.637379381309453</v>
      </c>
      <c r="AJ284" s="47">
        <f>IF(ISBLANK($D284),"",Z284*_xlfn.XLOOKUP(Q284,DATA!$B$24:$B$25,DATA!$C$24:$C$25,"error",0,1)/1000)</f>
        <v>6.3206541496454989</v>
      </c>
      <c r="AK284" s="47">
        <f>IF(ISBLANK($D284),"",AB284*_xlfn.XLOOKUP(Q284,DATA!$B$24:$B$25,DATA!$C$24:$C$25,"error",0,1)/1000)</f>
        <v>1.177918333335165</v>
      </c>
      <c r="AL284" s="47">
        <f t="shared" si="242"/>
        <v>27.669642142474036</v>
      </c>
      <c r="AM284" s="47">
        <f t="shared" si="243"/>
        <v>24.877250290557949</v>
      </c>
      <c r="AN284" s="47">
        <f t="shared" si="220"/>
        <v>3.5508090763595606</v>
      </c>
      <c r="AO284" s="47">
        <f t="shared" si="221"/>
        <v>0.57665645848104807</v>
      </c>
      <c r="AP284" s="47">
        <f t="shared" si="222"/>
        <v>0.78638546294352007</v>
      </c>
      <c r="AQ284" s="47">
        <f t="shared" si="223"/>
        <v>0.42711252909377734</v>
      </c>
      <c r="AR284" s="47">
        <f t="shared" si="224"/>
        <v>7.9596773768254109E-2</v>
      </c>
      <c r="AS284" s="47">
        <f t="shared" si="225"/>
        <v>1.8697512242865997</v>
      </c>
      <c r="AT284" s="47">
        <f t="shared" si="226"/>
        <v>1.6810578520729609</v>
      </c>
      <c r="AU284" s="47">
        <f t="shared" si="227"/>
        <v>0.19311585335499395</v>
      </c>
      <c r="AV284" s="47">
        <f t="shared" si="228"/>
        <v>3.1362290023886262E-2</v>
      </c>
      <c r="AW284" s="47">
        <f t="shared" si="229"/>
        <v>4.2768703266354367E-2</v>
      </c>
      <c r="AX284" s="47">
        <f t="shared" si="230"/>
        <v>2.3229128562192006E-2</v>
      </c>
      <c r="AY284" s="47">
        <f t="shared" si="231"/>
        <v>4.3289849045672138E-3</v>
      </c>
      <c r="AZ284" s="47">
        <f t="shared" si="232"/>
        <v>0.10168910675699985</v>
      </c>
      <c r="BA284" s="47">
        <f t="shared" si="233"/>
        <v>9.1426746597994102E-2</v>
      </c>
      <c r="BB284" s="23">
        <f>IF(V284&gt;0,J284*DATA!$C$4,0)</f>
        <v>51577.5</v>
      </c>
      <c r="BC284" s="23">
        <f>IF(X284&gt;0,N284*_xlfn.XLOOKUP(Budapest!O284,DATA!$B$5:$B$6,DATA!$C$5:$C$6,"error",0,1),0)</f>
        <v>31394.400000000001</v>
      </c>
      <c r="BD284" s="23">
        <f>IF(Z284&gt;0,(L284-M284)*DATA!$C$7,"0,00 ")</f>
        <v>63660</v>
      </c>
      <c r="BE284" s="23">
        <f>IF(G284="basement",D284*DATA!$C$8,IF(G284="ground",0,"error"))</f>
        <v>25400</v>
      </c>
      <c r="BF284" s="23">
        <f t="shared" si="234"/>
        <v>172031.9</v>
      </c>
      <c r="BG284" s="23">
        <v>1.48</v>
      </c>
      <c r="BH284" s="23">
        <v>1.6130915371329877</v>
      </c>
      <c r="BI284" s="23">
        <f t="shared" si="235"/>
        <v>0.85</v>
      </c>
      <c r="BJ284" s="23">
        <v>2.33</v>
      </c>
      <c r="BK284" s="23">
        <f t="shared" si="236"/>
        <v>0.21630769230769231</v>
      </c>
      <c r="BL284" s="23">
        <f t="shared" si="237"/>
        <v>0.23928112965340181</v>
      </c>
      <c r="BM284" s="5">
        <v>1.1000000000000001</v>
      </c>
      <c r="BN284" s="5">
        <f t="shared" si="238"/>
        <v>0.40124223602484466</v>
      </c>
      <c r="BO284" s="50"/>
      <c r="BP284" s="48">
        <f t="shared" si="201"/>
        <v>7143.75</v>
      </c>
      <c r="BQ284" s="51">
        <f t="shared" si="202"/>
        <v>3</v>
      </c>
      <c r="BR284" s="47">
        <f t="shared" si="239"/>
        <v>2286</v>
      </c>
      <c r="BS284" s="46">
        <f t="shared" si="203"/>
        <v>11.25</v>
      </c>
      <c r="BT284" s="46">
        <f t="shared" si="240"/>
        <v>5429.25</v>
      </c>
      <c r="BU284" s="46">
        <f t="shared" si="204"/>
        <v>226.91111887500003</v>
      </c>
      <c r="BV284" s="46">
        <f t="shared" si="205"/>
        <v>190.06042952884619</v>
      </c>
      <c r="BW284" s="46">
        <f t="shared" si="206"/>
        <v>176.65789448973041</v>
      </c>
      <c r="BX284" s="46">
        <f t="shared" si="207"/>
        <v>199.61689387500004</v>
      </c>
      <c r="BY284" s="46">
        <f t="shared" si="208"/>
        <v>221.82456180978264</v>
      </c>
      <c r="BZ284" s="46">
        <f t="shared" si="241"/>
        <v>261492.37339155006</v>
      </c>
      <c r="CA284" s="46">
        <f t="shared" si="241"/>
        <v>219025.63898904237</v>
      </c>
      <c r="CB284" s="46">
        <f t="shared" si="241"/>
        <v>203580.55760996533</v>
      </c>
      <c r="CC284" s="46">
        <f t="shared" si="241"/>
        <v>230038.50850155007</v>
      </c>
      <c r="CD284" s="46">
        <f t="shared" si="241"/>
        <v>255630.62502959353</v>
      </c>
    </row>
    <row r="285" spans="1:82" s="54" customFormat="1" x14ac:dyDescent="0.35">
      <c r="A285" s="39">
        <v>282</v>
      </c>
      <c r="B285" s="40" t="s">
        <v>82</v>
      </c>
      <c r="C285" s="40" t="s">
        <v>373</v>
      </c>
      <c r="D285" s="41">
        <v>594</v>
      </c>
      <c r="E285" s="41">
        <f t="shared" si="209"/>
        <v>1425.6000000000001</v>
      </c>
      <c r="F285" s="41">
        <v>68.8</v>
      </c>
      <c r="G285" s="42" t="s">
        <v>84</v>
      </c>
      <c r="H285" s="43">
        <v>3</v>
      </c>
      <c r="I285" s="44">
        <v>11.25</v>
      </c>
      <c r="J285" s="41">
        <f t="shared" si="210"/>
        <v>657.9</v>
      </c>
      <c r="K285" s="42" t="s">
        <v>85</v>
      </c>
      <c r="L285" s="44">
        <v>116.1</v>
      </c>
      <c r="M285" s="44">
        <v>52.2</v>
      </c>
      <c r="N285" s="41">
        <v>611.82000000000005</v>
      </c>
      <c r="O285" s="45" t="s">
        <v>86</v>
      </c>
      <c r="P285" s="45" t="s">
        <v>85</v>
      </c>
      <c r="Q285" s="45" t="s">
        <v>87</v>
      </c>
      <c r="R285" s="45" t="s">
        <v>88</v>
      </c>
      <c r="S285" s="46">
        <f t="shared" si="211"/>
        <v>153541.88930051998</v>
      </c>
      <c r="T285" s="46">
        <f t="shared" si="194"/>
        <v>107.70334546893937</v>
      </c>
      <c r="U285" s="47">
        <f t="shared" si="212"/>
        <v>118332.23011537848</v>
      </c>
      <c r="V285" s="47">
        <f t="shared" si="195"/>
        <v>35209.6591851415</v>
      </c>
      <c r="W285" s="47">
        <f t="shared" si="213"/>
        <v>99369.261624517982</v>
      </c>
      <c r="X285" s="47">
        <f t="shared" si="196"/>
        <v>54172.627676001997</v>
      </c>
      <c r="Y285" s="48">
        <f t="shared" si="214"/>
        <v>148806.02227302003</v>
      </c>
      <c r="Z285" s="47">
        <f t="shared" si="197"/>
        <v>4735.8670274999458</v>
      </c>
      <c r="AA285" s="48">
        <f t="shared" si="215"/>
        <v>153541.88930051998</v>
      </c>
      <c r="AB285" s="47">
        <f t="shared" si="198"/>
        <v>0</v>
      </c>
      <c r="AC285" s="47">
        <f t="shared" si="216"/>
        <v>94118.153888643443</v>
      </c>
      <c r="AD285" s="47">
        <f t="shared" si="217"/>
        <v>59423.735411876536</v>
      </c>
      <c r="AE285" s="47">
        <f t="shared" si="218"/>
        <v>41.683316085771978</v>
      </c>
      <c r="AF285" s="49">
        <f t="shared" si="219"/>
        <v>0.6129803034039174</v>
      </c>
      <c r="AG285" s="47">
        <f>IF(ISBLANK($D285),"",S285*_xlfn.XLOOKUP(Q285,DATA!$B$24:$B$25,DATA!$C$24:$C$25,"error",0,1)/1000)</f>
        <v>30.854242654939487</v>
      </c>
      <c r="AH285" s="47">
        <f>IF(ISBLANK($D285),"",V285*_xlfn.XLOOKUP(Q285,DATA!$B$24:$B$25,DATA!$C$24:$C$25,"error",0,1)/1000)</f>
        <v>7.0753810132541837</v>
      </c>
      <c r="AI285" s="47">
        <f>IF(ISBLANK($D285),"",X285*_xlfn.XLOOKUP(Q285,DATA!$B$24:$B$25,DATA!$C$24:$C$25,"error",0,1)/1000)</f>
        <v>10.885989531492601</v>
      </c>
      <c r="AJ285" s="47">
        <f>IF(ISBLANK($D285),"",Z285*_xlfn.XLOOKUP(Q285,DATA!$B$24:$B$25,DATA!$C$24:$C$25,"error",0,1)/1000)</f>
        <v>0.95167247917611408</v>
      </c>
      <c r="AK285" s="47">
        <f>IF(ISBLANK($D285),"",AB285*_xlfn.XLOOKUP(Q285,DATA!$B$24:$B$25,DATA!$C$24:$C$25,"error",0,1)/1000)</f>
        <v>0</v>
      </c>
      <c r="AL285" s="47">
        <f t="shared" si="242"/>
        <v>18.913043023922899</v>
      </c>
      <c r="AM285" s="47">
        <f t="shared" si="243"/>
        <v>11.941199631016588</v>
      </c>
      <c r="AN285" s="47">
        <f t="shared" si="220"/>
        <v>2.084947744588022</v>
      </c>
      <c r="AO285" s="47">
        <f t="shared" si="221"/>
        <v>0.47811251926235804</v>
      </c>
      <c r="AP285" s="47">
        <f t="shared" si="222"/>
        <v>0.73561096848574814</v>
      </c>
      <c r="AQ285" s="47">
        <f t="shared" si="223"/>
        <v>6.4308413310772986E-2</v>
      </c>
      <c r="AR285" s="47">
        <f t="shared" si="224"/>
        <v>0</v>
      </c>
      <c r="AS285" s="47">
        <f t="shared" si="225"/>
        <v>1.2780319010588792</v>
      </c>
      <c r="AT285" s="47">
        <f t="shared" si="226"/>
        <v>0.80691584352914281</v>
      </c>
      <c r="AU285" s="47">
        <f t="shared" si="227"/>
        <v>0.11339287870399549</v>
      </c>
      <c r="AV285" s="47">
        <f t="shared" si="228"/>
        <v>2.6002836303358222E-2</v>
      </c>
      <c r="AW285" s="47">
        <f t="shared" si="229"/>
        <v>4.0007259433408576E-2</v>
      </c>
      <c r="AX285" s="47">
        <f t="shared" si="230"/>
        <v>3.4975054550519611E-3</v>
      </c>
      <c r="AY285" s="47">
        <f t="shared" si="231"/>
        <v>0</v>
      </c>
      <c r="AZ285" s="47">
        <f t="shared" si="232"/>
        <v>6.9507601191818771E-2</v>
      </c>
      <c r="BA285" s="47">
        <f t="shared" si="233"/>
        <v>4.3885277512176718E-2</v>
      </c>
      <c r="BB285" s="23">
        <f>IF(V285&gt;0,J285*DATA!$C$4,0)</f>
        <v>42763.5</v>
      </c>
      <c r="BC285" s="23">
        <f>IF(X285&gt;0,N285*_xlfn.XLOOKUP(Budapest!O285,DATA!$B$5:$B$6,DATA!$C$5:$C$6,"error",0,1),0)</f>
        <v>29367.360000000001</v>
      </c>
      <c r="BD285" s="23">
        <f>IF(Z285&gt;0,(L285-M285)*DATA!$C$7,"0,00 ")</f>
        <v>9584.9999999999982</v>
      </c>
      <c r="BE285" s="23">
        <f>IF(G285="basement",D285*DATA!$C$8,IF(G285="ground",0,"error"))</f>
        <v>0</v>
      </c>
      <c r="BF285" s="23">
        <f t="shared" si="234"/>
        <v>81715.86</v>
      </c>
      <c r="BG285" s="23">
        <v>1.48</v>
      </c>
      <c r="BH285" s="23">
        <v>2.0631782945736434</v>
      </c>
      <c r="BI285" s="23">
        <f t="shared" si="235"/>
        <v>0.56999999999999995</v>
      </c>
      <c r="BJ285" s="23">
        <v>2.33</v>
      </c>
      <c r="BK285" s="23">
        <f t="shared" si="236"/>
        <v>0.21630769230769231</v>
      </c>
      <c r="BL285" s="23">
        <f t="shared" si="237"/>
        <v>0.23928112965340181</v>
      </c>
      <c r="BM285" s="5">
        <v>1.1000000000000001</v>
      </c>
      <c r="BN285" s="5">
        <f t="shared" si="238"/>
        <v>0.56999999999999995</v>
      </c>
      <c r="BO285" s="50"/>
      <c r="BP285" s="48">
        <f t="shared" si="201"/>
        <v>6682.5</v>
      </c>
      <c r="BQ285" s="51">
        <f t="shared" si="202"/>
        <v>3</v>
      </c>
      <c r="BR285" s="47">
        <f t="shared" si="239"/>
        <v>2138.4</v>
      </c>
      <c r="BS285" s="46">
        <f t="shared" si="203"/>
        <v>11.25</v>
      </c>
      <c r="BT285" s="46">
        <f t="shared" si="240"/>
        <v>5078.7</v>
      </c>
      <c r="BU285" s="46">
        <f t="shared" si="204"/>
        <v>133.23662729999998</v>
      </c>
      <c r="BV285" s="46">
        <f t="shared" si="205"/>
        <v>102.68329583076924</v>
      </c>
      <c r="BW285" s="46">
        <f t="shared" si="206"/>
        <v>86.228099292362003</v>
      </c>
      <c r="BX285" s="46">
        <f t="shared" si="207"/>
        <v>129.12705855000002</v>
      </c>
      <c r="BY285" s="46">
        <f t="shared" si="208"/>
        <v>133.23662729999998</v>
      </c>
      <c r="BZ285" s="46">
        <f t="shared" si="241"/>
        <v>153541.88930051998</v>
      </c>
      <c r="CA285" s="46">
        <f t="shared" si="241"/>
        <v>118332.23011537848</v>
      </c>
      <c r="CB285" s="46">
        <f t="shared" si="241"/>
        <v>99369.261624517982</v>
      </c>
      <c r="CC285" s="46">
        <f t="shared" si="241"/>
        <v>148806.02227302003</v>
      </c>
      <c r="CD285" s="46">
        <f t="shared" si="241"/>
        <v>153541.88930051998</v>
      </c>
    </row>
    <row r="286" spans="1:82" s="54" customFormat="1" x14ac:dyDescent="0.35">
      <c r="A286" s="39">
        <v>283</v>
      </c>
      <c r="B286" s="40" t="s">
        <v>82</v>
      </c>
      <c r="C286" s="40" t="s">
        <v>374</v>
      </c>
      <c r="D286" s="41">
        <v>263.5</v>
      </c>
      <c r="E286" s="41">
        <f t="shared" si="209"/>
        <v>1475.6000000000001</v>
      </c>
      <c r="F286" s="41">
        <v>98</v>
      </c>
      <c r="G286" s="42" t="s">
        <v>84</v>
      </c>
      <c r="H286" s="43">
        <v>7</v>
      </c>
      <c r="I286" s="44">
        <v>23.25</v>
      </c>
      <c r="J286" s="41">
        <f t="shared" si="210"/>
        <v>1868.3</v>
      </c>
      <c r="K286" s="42" t="s">
        <v>85</v>
      </c>
      <c r="L286" s="44">
        <v>410.2</v>
      </c>
      <c r="M286" s="44">
        <v>410.2</v>
      </c>
      <c r="N286" s="41">
        <v>263.5</v>
      </c>
      <c r="O286" s="45" t="s">
        <v>98</v>
      </c>
      <c r="P286" s="45" t="s">
        <v>97</v>
      </c>
      <c r="Q286" s="45" t="s">
        <v>87</v>
      </c>
      <c r="R286" s="45" t="s">
        <v>88</v>
      </c>
      <c r="S286" s="46">
        <f t="shared" si="211"/>
        <v>175251.5284716</v>
      </c>
      <c r="T286" s="46">
        <f t="shared" si="194"/>
        <v>118.76628386527513</v>
      </c>
      <c r="U286" s="47">
        <f t="shared" si="212"/>
        <v>75263.37486831694</v>
      </c>
      <c r="V286" s="47">
        <f t="shared" si="195"/>
        <v>99988.153603283063</v>
      </c>
      <c r="W286" s="47">
        <f t="shared" si="213"/>
        <v>174124.51330348171</v>
      </c>
      <c r="X286" s="47">
        <f t="shared" si="196"/>
        <v>1127.0151681182906</v>
      </c>
      <c r="Y286" s="48">
        <f t="shared" si="214"/>
        <v>175251.5284716</v>
      </c>
      <c r="Z286" s="47">
        <f t="shared" si="197"/>
        <v>0</v>
      </c>
      <c r="AA286" s="48">
        <f t="shared" si="215"/>
        <v>175251.5284716</v>
      </c>
      <c r="AB286" s="47">
        <f t="shared" si="198"/>
        <v>0</v>
      </c>
      <c r="AC286" s="47">
        <f t="shared" si="216"/>
        <v>101115.16877140135</v>
      </c>
      <c r="AD286" s="47">
        <f t="shared" si="217"/>
        <v>74136.359700198649</v>
      </c>
      <c r="AE286" s="47">
        <f t="shared" si="218"/>
        <v>50.241501558822613</v>
      </c>
      <c r="AF286" s="49">
        <f t="shared" si="219"/>
        <v>0.57697167980927111</v>
      </c>
      <c r="AG286" s="47">
        <f>IF(ISBLANK($D286),"",S286*_xlfn.XLOOKUP(Q286,DATA!$B$24:$B$25,DATA!$C$24:$C$25,"error",0,1)/1000)</f>
        <v>35.216794646368022</v>
      </c>
      <c r="AH286" s="47">
        <f>IF(ISBLANK($D286),"",V286*_xlfn.XLOOKUP(Q286,DATA!$B$24:$B$25,DATA!$C$24:$C$25,"error",0,1)/1000)</f>
        <v>20.09261946657973</v>
      </c>
      <c r="AI286" s="47">
        <f>IF(ISBLANK($D286),"",X286*_xlfn.XLOOKUP(Q286,DATA!$B$24:$B$25,DATA!$C$24:$C$25,"error",0,1)/1000)</f>
        <v>0.22647369803337047</v>
      </c>
      <c r="AJ286" s="47">
        <f>IF(ISBLANK($D286),"",Z286*_xlfn.XLOOKUP(Q286,DATA!$B$24:$B$25,DATA!$C$24:$C$25,"error",0,1)/1000)</f>
        <v>0</v>
      </c>
      <c r="AK286" s="47">
        <f>IF(ISBLANK($D286),"",AB286*_xlfn.XLOOKUP(Q286,DATA!$B$24:$B$25,DATA!$C$24:$C$25,"error",0,1)/1000)</f>
        <v>0</v>
      </c>
      <c r="AL286" s="47">
        <f t="shared" si="242"/>
        <v>20.319093164613101</v>
      </c>
      <c r="AM286" s="47">
        <f t="shared" si="243"/>
        <v>14.897701481754922</v>
      </c>
      <c r="AN286" s="47">
        <f t="shared" si="220"/>
        <v>2.3797432784437449</v>
      </c>
      <c r="AO286" s="47">
        <f t="shared" si="221"/>
        <v>1.3577407200757934</v>
      </c>
      <c r="AP286" s="47">
        <f t="shared" si="222"/>
        <v>1.5303756802716137E-2</v>
      </c>
      <c r="AQ286" s="47">
        <f t="shared" si="223"/>
        <v>0</v>
      </c>
      <c r="AR286" s="47">
        <f t="shared" si="224"/>
        <v>0</v>
      </c>
      <c r="AS286" s="47">
        <f t="shared" si="225"/>
        <v>1.3730444768785093</v>
      </c>
      <c r="AT286" s="47">
        <f t="shared" si="226"/>
        <v>1.0066988015652356</v>
      </c>
      <c r="AU286" s="47">
        <f t="shared" si="227"/>
        <v>0.12942575736954051</v>
      </c>
      <c r="AV286" s="47">
        <f t="shared" si="228"/>
        <v>7.3842679838218905E-2</v>
      </c>
      <c r="AW286" s="47">
        <f t="shared" si="229"/>
        <v>8.3231680187204537E-4</v>
      </c>
      <c r="AX286" s="47">
        <f t="shared" si="230"/>
        <v>0</v>
      </c>
      <c r="AY286" s="47">
        <f t="shared" si="231"/>
        <v>0</v>
      </c>
      <c r="AZ286" s="47">
        <f t="shared" si="232"/>
        <v>7.4674996640090946E-2</v>
      </c>
      <c r="BA286" s="47">
        <f t="shared" si="233"/>
        <v>5.4750760729449566E-2</v>
      </c>
      <c r="BB286" s="23">
        <f>IF(V286&gt;0,J286*DATA!$C$4,0)</f>
        <v>121439.5</v>
      </c>
      <c r="BC286" s="23">
        <f>IF(X286&gt;0,N286*_xlfn.XLOOKUP(Budapest!O286,DATA!$B$5:$B$6,DATA!$C$5:$C$6,"error",0,1),0)</f>
        <v>22397.5</v>
      </c>
      <c r="BD286" s="23" t="str">
        <f>IF(Z286&gt;0,(L286-M286)*DATA!$C$7,"0,00 ")</f>
        <v xml:space="preserve">0,00 </v>
      </c>
      <c r="BE286" s="23">
        <f>IF(G286="basement",D286*DATA!$C$8,IF(G286="ground",0,"error"))</f>
        <v>0</v>
      </c>
      <c r="BF286" s="23">
        <f t="shared" si="234"/>
        <v>143837</v>
      </c>
      <c r="BG286" s="23">
        <v>1.48</v>
      </c>
      <c r="BH286" s="23">
        <v>1.1000000000000001</v>
      </c>
      <c r="BI286" s="23">
        <f t="shared" si="235"/>
        <v>0.56999999999999995</v>
      </c>
      <c r="BJ286" s="23">
        <v>0.21</v>
      </c>
      <c r="BK286" s="23">
        <f t="shared" si="236"/>
        <v>0.21630769230769231</v>
      </c>
      <c r="BL286" s="23">
        <f t="shared" si="237"/>
        <v>0.10900763358778627</v>
      </c>
      <c r="BM286" s="5">
        <v>1.1000000000000001</v>
      </c>
      <c r="BN286" s="5">
        <f t="shared" si="238"/>
        <v>0.56999999999999995</v>
      </c>
      <c r="BO286" s="50"/>
      <c r="BP286" s="48">
        <f t="shared" si="201"/>
        <v>6126.375</v>
      </c>
      <c r="BQ286" s="51">
        <f t="shared" si="202"/>
        <v>7</v>
      </c>
      <c r="BR286" s="47">
        <f t="shared" si="239"/>
        <v>1960.44</v>
      </c>
      <c r="BS286" s="46">
        <f t="shared" si="203"/>
        <v>23.25</v>
      </c>
      <c r="BT286" s="46">
        <f t="shared" si="240"/>
        <v>4901.1000000000004</v>
      </c>
      <c r="BU286" s="46">
        <f t="shared" si="204"/>
        <v>152.07525899999999</v>
      </c>
      <c r="BV286" s="46">
        <f t="shared" si="205"/>
        <v>65.310113561538472</v>
      </c>
      <c r="BW286" s="46">
        <f t="shared" si="206"/>
        <v>151.09728679580155</v>
      </c>
      <c r="BX286" s="46">
        <f t="shared" si="207"/>
        <v>152.07525899999999</v>
      </c>
      <c r="BY286" s="46">
        <f t="shared" si="208"/>
        <v>152.07525899999999</v>
      </c>
      <c r="BZ286" s="46">
        <f t="shared" si="241"/>
        <v>175251.5284716</v>
      </c>
      <c r="CA286" s="46">
        <f t="shared" si="241"/>
        <v>75263.37486831694</v>
      </c>
      <c r="CB286" s="46">
        <f t="shared" si="241"/>
        <v>174124.51330348171</v>
      </c>
      <c r="CC286" s="46">
        <f t="shared" si="241"/>
        <v>175251.5284716</v>
      </c>
      <c r="CD286" s="46">
        <f t="shared" si="241"/>
        <v>175251.5284716</v>
      </c>
    </row>
    <row r="287" spans="1:82" s="54" customFormat="1" x14ac:dyDescent="0.35">
      <c r="A287" s="39">
        <v>284</v>
      </c>
      <c r="B287" s="40" t="s">
        <v>82</v>
      </c>
      <c r="C287" s="40" t="s">
        <v>375</v>
      </c>
      <c r="D287" s="41">
        <v>931.8</v>
      </c>
      <c r="E287" s="41">
        <f t="shared" si="209"/>
        <v>2236.3200000000002</v>
      </c>
      <c r="F287" s="41">
        <v>65.400000000000006</v>
      </c>
      <c r="G287" s="42" t="s">
        <v>84</v>
      </c>
      <c r="H287" s="43">
        <v>3</v>
      </c>
      <c r="I287" s="44">
        <v>11.25</v>
      </c>
      <c r="J287" s="41">
        <f t="shared" si="210"/>
        <v>588.65000000000009</v>
      </c>
      <c r="K287" s="42" t="s">
        <v>85</v>
      </c>
      <c r="L287" s="44">
        <v>147.1</v>
      </c>
      <c r="M287" s="44">
        <v>147.1</v>
      </c>
      <c r="N287" s="41">
        <v>959.75400000000002</v>
      </c>
      <c r="O287" s="45" t="s">
        <v>86</v>
      </c>
      <c r="P287" s="45" t="s">
        <v>97</v>
      </c>
      <c r="Q287" s="45" t="s">
        <v>87</v>
      </c>
      <c r="R287" s="45" t="s">
        <v>88</v>
      </c>
      <c r="S287" s="46">
        <f t="shared" si="211"/>
        <v>118243.61154555601</v>
      </c>
      <c r="T287" s="46">
        <f t="shared" si="194"/>
        <v>52.874191325729768</v>
      </c>
      <c r="U287" s="47">
        <f t="shared" si="212"/>
        <v>86740.091437129857</v>
      </c>
      <c r="V287" s="47">
        <f t="shared" si="195"/>
        <v>31503.52010842615</v>
      </c>
      <c r="W287" s="47">
        <f t="shared" si="213"/>
        <v>114201.25809262687</v>
      </c>
      <c r="X287" s="47">
        <f t="shared" si="196"/>
        <v>4042.3534529291355</v>
      </c>
      <c r="Y287" s="48">
        <f t="shared" si="214"/>
        <v>118243.61154555601</v>
      </c>
      <c r="Z287" s="47">
        <f t="shared" si="197"/>
        <v>0</v>
      </c>
      <c r="AA287" s="48">
        <f t="shared" si="215"/>
        <v>118243.61154555601</v>
      </c>
      <c r="AB287" s="47">
        <f t="shared" si="198"/>
        <v>0</v>
      </c>
      <c r="AC287" s="47">
        <f t="shared" si="216"/>
        <v>35545.873561355285</v>
      </c>
      <c r="AD287" s="47">
        <f t="shared" si="217"/>
        <v>82697.737984200721</v>
      </c>
      <c r="AE287" s="47">
        <f t="shared" si="218"/>
        <v>36.979384875241784</v>
      </c>
      <c r="AF287" s="49">
        <f t="shared" si="219"/>
        <v>0.30061559433729268</v>
      </c>
      <c r="AG287" s="47">
        <f>IF(ISBLANK($D287),"",S287*_xlfn.XLOOKUP(Q287,DATA!$B$24:$B$25,DATA!$C$24:$C$25,"error",0,1)/1000)</f>
        <v>23.761053740079479</v>
      </c>
      <c r="AH287" s="47">
        <f>IF(ISBLANK($D287),"",V287*_xlfn.XLOOKUP(Q287,DATA!$B$24:$B$25,DATA!$C$24:$C$25,"error",0,1)/1000)</f>
        <v>6.3306323657882348</v>
      </c>
      <c r="AI287" s="47">
        <f>IF(ISBLANK($D287),"",X287*_xlfn.XLOOKUP(Q287,DATA!$B$24:$B$25,DATA!$C$24:$C$25,"error",0,1)/1000)</f>
        <v>0.81231092636610969</v>
      </c>
      <c r="AJ287" s="47">
        <f>IF(ISBLANK($D287),"",Z287*_xlfn.XLOOKUP(Q287,DATA!$B$24:$B$25,DATA!$C$24:$C$25,"error",0,1)/1000)</f>
        <v>0</v>
      </c>
      <c r="AK287" s="47">
        <f>IF(ISBLANK($D287),"",AB287*_xlfn.XLOOKUP(Q287,DATA!$B$24:$B$25,DATA!$C$24:$C$25,"error",0,1)/1000)</f>
        <v>0</v>
      </c>
      <c r="AL287" s="47">
        <f t="shared" si="242"/>
        <v>7.1429432921543441</v>
      </c>
      <c r="AM287" s="47">
        <f t="shared" si="243"/>
        <v>16.618110447925133</v>
      </c>
      <c r="AN287" s="47">
        <f t="shared" si="220"/>
        <v>1.6056318723636698</v>
      </c>
      <c r="AO287" s="47">
        <f t="shared" si="221"/>
        <v>0.42778679809057207</v>
      </c>
      <c r="AP287" s="47">
        <f t="shared" si="222"/>
        <v>5.4891181506932667E-2</v>
      </c>
      <c r="AQ287" s="47">
        <f t="shared" si="223"/>
        <v>0</v>
      </c>
      <c r="AR287" s="47">
        <f t="shared" si="224"/>
        <v>0</v>
      </c>
      <c r="AS287" s="47">
        <f t="shared" si="225"/>
        <v>0.48267797959750469</v>
      </c>
      <c r="AT287" s="47">
        <f t="shared" si="226"/>
        <v>1.1229538927661651</v>
      </c>
      <c r="AU287" s="47">
        <f t="shared" si="227"/>
        <v>8.73245963208438E-2</v>
      </c>
      <c r="AV287" s="47">
        <f t="shared" si="228"/>
        <v>2.3265799650359985E-2</v>
      </c>
      <c r="AW287" s="47">
        <f t="shared" si="229"/>
        <v>2.985335772894638E-3</v>
      </c>
      <c r="AX287" s="47">
        <f t="shared" si="230"/>
        <v>0</v>
      </c>
      <c r="AY287" s="47">
        <f t="shared" si="231"/>
        <v>0</v>
      </c>
      <c r="AZ287" s="47">
        <f t="shared" si="232"/>
        <v>2.6251135423254624E-2</v>
      </c>
      <c r="BA287" s="47">
        <f t="shared" si="233"/>
        <v>6.107346089758918E-2</v>
      </c>
      <c r="BB287" s="23">
        <f>IF(V287&gt;0,J287*DATA!$C$4,0)</f>
        <v>38262.250000000007</v>
      </c>
      <c r="BC287" s="23">
        <f>IF(X287&gt;0,N287*_xlfn.XLOOKUP(Budapest!O287,DATA!$B$5:$B$6,DATA!$C$5:$C$6,"error",0,1),0)</f>
        <v>46068.192000000003</v>
      </c>
      <c r="BD287" s="23" t="str">
        <f>IF(Z287&gt;0,(L287-M287)*DATA!$C$7,"0,00 ")</f>
        <v xml:space="preserve">0,00 </v>
      </c>
      <c r="BE287" s="23">
        <f>IF(G287="basement",D287*DATA!$C$8,IF(G287="ground",0,"error"))</f>
        <v>0</v>
      </c>
      <c r="BF287" s="23">
        <f t="shared" si="234"/>
        <v>84330.44200000001</v>
      </c>
      <c r="BG287" s="23">
        <v>1.48</v>
      </c>
      <c r="BH287" s="23">
        <v>1.1000000000000001</v>
      </c>
      <c r="BI287" s="23">
        <f t="shared" si="235"/>
        <v>0.56999999999999995</v>
      </c>
      <c r="BJ287" s="23">
        <v>0.22</v>
      </c>
      <c r="BK287" s="23">
        <f t="shared" si="236"/>
        <v>0.21630769230769231</v>
      </c>
      <c r="BL287" s="23">
        <f t="shared" si="237"/>
        <v>0.12054794520547943</v>
      </c>
      <c r="BM287" s="5">
        <v>1.1000000000000001</v>
      </c>
      <c r="BN287" s="5">
        <f t="shared" si="238"/>
        <v>0.56999999999999995</v>
      </c>
      <c r="BO287" s="50"/>
      <c r="BP287" s="48">
        <f t="shared" si="201"/>
        <v>10482.75</v>
      </c>
      <c r="BQ287" s="51">
        <f t="shared" si="202"/>
        <v>3</v>
      </c>
      <c r="BR287" s="47">
        <f t="shared" si="239"/>
        <v>3354.48</v>
      </c>
      <c r="BS287" s="46">
        <f t="shared" si="203"/>
        <v>11.25</v>
      </c>
      <c r="BT287" s="46">
        <f t="shared" si="240"/>
        <v>7966.89</v>
      </c>
      <c r="BU287" s="46">
        <f t="shared" si="204"/>
        <v>102.60639669</v>
      </c>
      <c r="BV287" s="46">
        <f t="shared" si="205"/>
        <v>75.269083163076928</v>
      </c>
      <c r="BW287" s="46">
        <f t="shared" si="206"/>
        <v>99.098627293150699</v>
      </c>
      <c r="BX287" s="46">
        <f t="shared" si="207"/>
        <v>102.60639669</v>
      </c>
      <c r="BY287" s="46">
        <f t="shared" si="208"/>
        <v>102.60639669</v>
      </c>
      <c r="BZ287" s="46">
        <f t="shared" si="241"/>
        <v>118243.61154555601</v>
      </c>
      <c r="CA287" s="46">
        <f t="shared" si="241"/>
        <v>86740.091437129857</v>
      </c>
      <c r="CB287" s="46">
        <f t="shared" si="241"/>
        <v>114201.25809262687</v>
      </c>
      <c r="CC287" s="46">
        <f t="shared" si="241"/>
        <v>118243.61154555601</v>
      </c>
      <c r="CD287" s="46">
        <f t="shared" si="241"/>
        <v>118243.61154555601</v>
      </c>
    </row>
    <row r="288" spans="1:82" s="54" customFormat="1" x14ac:dyDescent="0.35">
      <c r="A288" s="39">
        <v>285</v>
      </c>
      <c r="B288" s="40" t="s">
        <v>82</v>
      </c>
      <c r="C288" s="40" t="s">
        <v>376</v>
      </c>
      <c r="D288" s="41">
        <v>1564.6999999999998</v>
      </c>
      <c r="E288" s="41">
        <f t="shared" si="209"/>
        <v>2503.52</v>
      </c>
      <c r="F288" s="41">
        <v>241.8</v>
      </c>
      <c r="G288" s="42" t="s">
        <v>90</v>
      </c>
      <c r="H288" s="43">
        <v>2</v>
      </c>
      <c r="I288" s="44">
        <v>8.5</v>
      </c>
      <c r="J288" s="41">
        <f t="shared" si="210"/>
        <v>1635.2800000000002</v>
      </c>
      <c r="K288" s="42" t="s">
        <v>85</v>
      </c>
      <c r="L288" s="44">
        <v>420.02</v>
      </c>
      <c r="M288" s="44">
        <v>186.37</v>
      </c>
      <c r="N288" s="41">
        <v>1611.6409999999998</v>
      </c>
      <c r="O288" s="45" t="s">
        <v>86</v>
      </c>
      <c r="P288" s="45" t="s">
        <v>85</v>
      </c>
      <c r="Q288" s="45" t="s">
        <v>87</v>
      </c>
      <c r="R288" s="45" t="s">
        <v>88</v>
      </c>
      <c r="S288" s="46">
        <f t="shared" si="211"/>
        <v>395080.03206436103</v>
      </c>
      <c r="T288" s="46">
        <f t="shared" si="194"/>
        <v>157.80981660396603</v>
      </c>
      <c r="U288" s="47">
        <f t="shared" si="212"/>
        <v>307562.7019651389</v>
      </c>
      <c r="V288" s="47">
        <f t="shared" si="195"/>
        <v>87517.330099222134</v>
      </c>
      <c r="W288" s="47">
        <f t="shared" si="213"/>
        <v>252379.84599594292</v>
      </c>
      <c r="X288" s="47">
        <f t="shared" si="196"/>
        <v>142700.18606841812</v>
      </c>
      <c r="Y288" s="48">
        <f t="shared" si="214"/>
        <v>377763.36021811108</v>
      </c>
      <c r="Z288" s="47">
        <f t="shared" si="197"/>
        <v>17316.671846249956</v>
      </c>
      <c r="AA288" s="48">
        <f t="shared" si="215"/>
        <v>380636.13023451326</v>
      </c>
      <c r="AB288" s="47">
        <f t="shared" si="198"/>
        <v>14443.901829847775</v>
      </c>
      <c r="AC288" s="47">
        <f t="shared" si="216"/>
        <v>261978.08984373798</v>
      </c>
      <c r="AD288" s="47">
        <f t="shared" si="217"/>
        <v>133101.94222062305</v>
      </c>
      <c r="AE288" s="47">
        <f t="shared" si="218"/>
        <v>53.165919273911555</v>
      </c>
      <c r="AF288" s="49">
        <f t="shared" si="219"/>
        <v>0.66310131766178482</v>
      </c>
      <c r="AG288" s="47">
        <f>IF(ISBLANK($D288),"",S288*_xlfn.XLOOKUP(Q288,DATA!$B$24:$B$25,DATA!$C$24:$C$25,"error",0,1)/1000)</f>
        <v>79.391332443333354</v>
      </c>
      <c r="AH288" s="47">
        <f>IF(ISBLANK($D288),"",V288*_xlfn.XLOOKUP(Q288,DATA!$B$24:$B$25,DATA!$C$24:$C$25,"error",0,1)/1000)</f>
        <v>17.586607483438687</v>
      </c>
      <c r="AI288" s="47">
        <f>IF(ISBLANK($D288),"",X288*_xlfn.XLOOKUP(Q288,DATA!$B$24:$B$25,DATA!$C$24:$C$25,"error",0,1)/1000)</f>
        <v>28.675602390448617</v>
      </c>
      <c r="AJ288" s="47">
        <f>IF(ISBLANK($D288),"",Z288*_xlfn.XLOOKUP(Q288,DATA!$B$24:$B$25,DATA!$C$24:$C$25,"error",0,1)/1000)</f>
        <v>3.4797852075039288</v>
      </c>
      <c r="AK288" s="47">
        <f>IF(ISBLANK($D288),"",AB288*_xlfn.XLOOKUP(Q288,DATA!$B$24:$B$25,DATA!$C$24:$C$25,"error",0,1)/1000)</f>
        <v>2.9025020727079105</v>
      </c>
      <c r="AL288" s="47">
        <f t="shared" si="242"/>
        <v>52.644497154099142</v>
      </c>
      <c r="AM288" s="47">
        <f t="shared" si="243"/>
        <v>26.746835289234212</v>
      </c>
      <c r="AN288" s="47">
        <f t="shared" si="220"/>
        <v>5.3647980074813599</v>
      </c>
      <c r="AO288" s="47">
        <f t="shared" si="221"/>
        <v>1.1883992103653285</v>
      </c>
      <c r="AP288" s="47">
        <f t="shared" si="222"/>
        <v>1.9377280848310616</v>
      </c>
      <c r="AQ288" s="47">
        <f t="shared" si="223"/>
        <v>0.23514336103383793</v>
      </c>
      <c r="AR288" s="47">
        <f t="shared" si="224"/>
        <v>0.19613397151997883</v>
      </c>
      <c r="AS288" s="47">
        <f t="shared" si="225"/>
        <v>3.5574046277502065</v>
      </c>
      <c r="AT288" s="47">
        <f t="shared" si="226"/>
        <v>1.8073933797311534</v>
      </c>
      <c r="AU288" s="47">
        <f t="shared" si="227"/>
        <v>0.29177224767998883</v>
      </c>
      <c r="AV288" s="47">
        <f t="shared" si="228"/>
        <v>6.4632798525848412E-2</v>
      </c>
      <c r="AW288" s="47">
        <f t="shared" si="229"/>
        <v>0.10538612598561352</v>
      </c>
      <c r="AX288" s="47">
        <f t="shared" si="230"/>
        <v>1.2788609539481972E-2</v>
      </c>
      <c r="AY288" s="47">
        <f t="shared" si="231"/>
        <v>1.0667027842797298E-2</v>
      </c>
      <c r="AZ288" s="47">
        <f t="shared" si="232"/>
        <v>0.19347456189374121</v>
      </c>
      <c r="BA288" s="47">
        <f t="shared" si="233"/>
        <v>9.8297685786247618E-2</v>
      </c>
      <c r="BB288" s="23">
        <f>IF(V288&gt;0,J288*DATA!$C$4,0)</f>
        <v>106293.20000000001</v>
      </c>
      <c r="BC288" s="23">
        <f>IF(X288&gt;0,N288*_xlfn.XLOOKUP(Budapest!O288,DATA!$B$5:$B$6,DATA!$C$5:$C$6,"error",0,1),0)</f>
        <v>77358.767999999996</v>
      </c>
      <c r="BD288" s="23">
        <f>IF(Z288&gt;0,(L288-M288)*DATA!$C$7,"0,00 ")</f>
        <v>35047.5</v>
      </c>
      <c r="BE288" s="23">
        <f>IF(G288="basement",D288*DATA!$C$8,IF(G288="ground",0,"error"))</f>
        <v>62587.999999999993</v>
      </c>
      <c r="BF288" s="23">
        <f t="shared" si="234"/>
        <v>281287.46799999999</v>
      </c>
      <c r="BG288" s="23">
        <v>1.48</v>
      </c>
      <c r="BH288" s="23">
        <v>2.0734953097471549</v>
      </c>
      <c r="BI288" s="23">
        <f t="shared" si="235"/>
        <v>0.85</v>
      </c>
      <c r="BJ288" s="23">
        <v>2.33</v>
      </c>
      <c r="BK288" s="23">
        <f t="shared" si="236"/>
        <v>0.21630769230769231</v>
      </c>
      <c r="BL288" s="23">
        <f t="shared" si="237"/>
        <v>0.23928112965340181</v>
      </c>
      <c r="BM288" s="5">
        <v>1.1000000000000001</v>
      </c>
      <c r="BN288" s="5">
        <f t="shared" si="238"/>
        <v>0.40124223602484466</v>
      </c>
      <c r="BO288" s="50"/>
      <c r="BP288" s="48">
        <f t="shared" si="201"/>
        <v>13299.949999999999</v>
      </c>
      <c r="BQ288" s="51">
        <f t="shared" si="202"/>
        <v>2</v>
      </c>
      <c r="BR288" s="47">
        <f t="shared" si="239"/>
        <v>4255.9839999999995</v>
      </c>
      <c r="BS288" s="46">
        <f t="shared" si="203"/>
        <v>8.5</v>
      </c>
      <c r="BT288" s="46">
        <f t="shared" si="240"/>
        <v>10107.962</v>
      </c>
      <c r="BU288" s="46">
        <f t="shared" si="204"/>
        <v>342.83237770250003</v>
      </c>
      <c r="BV288" s="46">
        <f t="shared" si="205"/>
        <v>266.88884238557694</v>
      </c>
      <c r="BW288" s="46">
        <f t="shared" si="206"/>
        <v>219.00368448103342</v>
      </c>
      <c r="BX288" s="46">
        <f t="shared" si="207"/>
        <v>327.80576207750005</v>
      </c>
      <c r="BY288" s="46">
        <f t="shared" si="208"/>
        <v>330.29862047423916</v>
      </c>
      <c r="BZ288" s="46">
        <f t="shared" si="241"/>
        <v>395080.03206436103</v>
      </c>
      <c r="CA288" s="46">
        <f t="shared" si="241"/>
        <v>307562.7019651389</v>
      </c>
      <c r="CB288" s="46">
        <f t="shared" si="241"/>
        <v>252379.84599594292</v>
      </c>
      <c r="CC288" s="46">
        <f t="shared" si="241"/>
        <v>377763.36021811108</v>
      </c>
      <c r="CD288" s="46">
        <f t="shared" si="241"/>
        <v>380636.13023451326</v>
      </c>
    </row>
    <row r="289" spans="1:82" s="54" customFormat="1" x14ac:dyDescent="0.35">
      <c r="A289" s="39">
        <v>286</v>
      </c>
      <c r="B289" s="40" t="s">
        <v>82</v>
      </c>
      <c r="C289" s="40" t="s">
        <v>377</v>
      </c>
      <c r="D289" s="41">
        <v>872.59999999999991</v>
      </c>
      <c r="E289" s="41">
        <f t="shared" si="209"/>
        <v>2792.3199999999997</v>
      </c>
      <c r="F289" s="41">
        <v>160.6</v>
      </c>
      <c r="G289" s="42" t="s">
        <v>90</v>
      </c>
      <c r="H289" s="43">
        <v>4</v>
      </c>
      <c r="I289" s="44">
        <v>14.5</v>
      </c>
      <c r="J289" s="41">
        <f t="shared" si="210"/>
        <v>1969.9999999999998</v>
      </c>
      <c r="K289" s="42" t="s">
        <v>85</v>
      </c>
      <c r="L289" s="44">
        <v>358.7</v>
      </c>
      <c r="M289" s="44">
        <v>201</v>
      </c>
      <c r="N289" s="41">
        <v>898.77799999999991</v>
      </c>
      <c r="O289" s="45" t="s">
        <v>86</v>
      </c>
      <c r="P289" s="45" t="s">
        <v>85</v>
      </c>
      <c r="Q289" s="45" t="s">
        <v>87</v>
      </c>
      <c r="R289" s="45" t="s">
        <v>88</v>
      </c>
      <c r="S289" s="46">
        <f t="shared" si="211"/>
        <v>325227.236623618</v>
      </c>
      <c r="T289" s="46">
        <f t="shared" si="194"/>
        <v>116.47205070465348</v>
      </c>
      <c r="U289" s="47">
        <f t="shared" si="212"/>
        <v>219796.27660731037</v>
      </c>
      <c r="V289" s="47">
        <f t="shared" si="195"/>
        <v>105430.96001630762</v>
      </c>
      <c r="W289" s="47">
        <f t="shared" si="213"/>
        <v>245646.36977163257</v>
      </c>
      <c r="X289" s="47">
        <f t="shared" si="196"/>
        <v>79580.866851985425</v>
      </c>
      <c r="Y289" s="48">
        <f t="shared" si="214"/>
        <v>313539.50219111802</v>
      </c>
      <c r="Z289" s="47">
        <f t="shared" si="197"/>
        <v>11687.734432499972</v>
      </c>
      <c r="AA289" s="48">
        <f t="shared" si="215"/>
        <v>317172.17895331362</v>
      </c>
      <c r="AB289" s="47">
        <f t="shared" si="198"/>
        <v>8055.0576703043771</v>
      </c>
      <c r="AC289" s="47">
        <f t="shared" si="216"/>
        <v>204754.6189710974</v>
      </c>
      <c r="AD289" s="47">
        <f t="shared" si="217"/>
        <v>120472.6176525206</v>
      </c>
      <c r="AE289" s="47">
        <f t="shared" si="218"/>
        <v>43.144273454518327</v>
      </c>
      <c r="AF289" s="49">
        <f t="shared" si="219"/>
        <v>0.62957402060411605</v>
      </c>
      <c r="AG289" s="47">
        <f>IF(ISBLANK($D289),"",S289*_xlfn.XLOOKUP(Q289,DATA!$B$24:$B$25,DATA!$C$24:$C$25,"error",0,1)/1000)</f>
        <v>65.354413199516031</v>
      </c>
      <c r="AH289" s="47">
        <f>IF(ISBLANK($D289),"",V289*_xlfn.XLOOKUP(Q289,DATA!$B$24:$B$25,DATA!$C$24:$C$25,"error",0,1)/1000)</f>
        <v>21.186351415277016</v>
      </c>
      <c r="AI289" s="47">
        <f>IF(ISBLANK($D289),"",X289*_xlfn.XLOOKUP(Q289,DATA!$B$24:$B$25,DATA!$C$24:$C$25,"error",0,1)/1000)</f>
        <v>15.991775193906472</v>
      </c>
      <c r="AJ289" s="47">
        <f>IF(ISBLANK($D289),"",Z289*_xlfn.XLOOKUP(Q289,DATA!$B$24:$B$25,DATA!$C$24:$C$25,"error",0,1)/1000)</f>
        <v>2.348650234210869</v>
      </c>
      <c r="AK289" s="47">
        <f>IF(ISBLANK($D289),"",AB289*_xlfn.XLOOKUP(Q289,DATA!$B$24:$B$25,DATA!$C$24:$C$25,"error",0,1)/1000)</f>
        <v>1.6186638388476644</v>
      </c>
      <c r="AL289" s="47">
        <f t="shared" si="242"/>
        <v>41.145440682242025</v>
      </c>
      <c r="AM289" s="47">
        <f t="shared" si="243"/>
        <v>24.208972517274006</v>
      </c>
      <c r="AN289" s="47">
        <f t="shared" si="220"/>
        <v>4.4162657927820028</v>
      </c>
      <c r="AO289" s="47">
        <f t="shared" si="221"/>
        <v>1.4316486744898098</v>
      </c>
      <c r="AP289" s="47">
        <f t="shared" si="222"/>
        <v>1.080629850337818</v>
      </c>
      <c r="AQ289" s="47">
        <f t="shared" si="223"/>
        <v>0.15870793081547721</v>
      </c>
      <c r="AR289" s="47">
        <f t="shared" si="224"/>
        <v>0.10937975557508452</v>
      </c>
      <c r="AS289" s="47">
        <f t="shared" si="225"/>
        <v>2.7803662112181891</v>
      </c>
      <c r="AT289" s="47">
        <f t="shared" si="226"/>
        <v>1.6358995815638138</v>
      </c>
      <c r="AU289" s="47">
        <f t="shared" si="227"/>
        <v>0.24018496034992234</v>
      </c>
      <c r="AV289" s="47">
        <f t="shared" si="228"/>
        <v>7.7862270128614866E-2</v>
      </c>
      <c r="AW289" s="47">
        <f t="shared" si="229"/>
        <v>5.8771607039717712E-2</v>
      </c>
      <c r="AX289" s="47">
        <f t="shared" si="230"/>
        <v>8.6315588460359818E-3</v>
      </c>
      <c r="AY289" s="47">
        <f t="shared" si="231"/>
        <v>5.9487751617722179E-3</v>
      </c>
      <c r="AZ289" s="47">
        <f t="shared" si="232"/>
        <v>0.15121421117614078</v>
      </c>
      <c r="BA289" s="47">
        <f t="shared" si="233"/>
        <v>8.897074917378156E-2</v>
      </c>
      <c r="BB289" s="23">
        <f>IF(V289&gt;0,J289*DATA!$C$4,0)</f>
        <v>128049.99999999999</v>
      </c>
      <c r="BC289" s="23">
        <f>IF(X289&gt;0,N289*_xlfn.XLOOKUP(Budapest!O289,DATA!$B$5:$B$6,DATA!$C$5:$C$6,"error",0,1),0)</f>
        <v>43141.343999999997</v>
      </c>
      <c r="BD289" s="23">
        <f>IF(Z289&gt;0,(L289-M289)*DATA!$C$7,"0,00 ")</f>
        <v>23655</v>
      </c>
      <c r="BE289" s="23">
        <f>IF(G289="basement",D289*DATA!$C$8,IF(G289="ground",0,"error"))</f>
        <v>34904</v>
      </c>
      <c r="BF289" s="23">
        <f t="shared" si="234"/>
        <v>229750.34399999998</v>
      </c>
      <c r="BG289" s="23">
        <v>1.48</v>
      </c>
      <c r="BH289" s="23">
        <v>1.869375522720937</v>
      </c>
      <c r="BI289" s="23">
        <f t="shared" si="235"/>
        <v>0.85</v>
      </c>
      <c r="BJ289" s="23">
        <v>2.33</v>
      </c>
      <c r="BK289" s="23">
        <f t="shared" si="236"/>
        <v>0.21630769230769231</v>
      </c>
      <c r="BL289" s="23">
        <f t="shared" si="237"/>
        <v>0.23928112965340181</v>
      </c>
      <c r="BM289" s="5">
        <v>1.1000000000000001</v>
      </c>
      <c r="BN289" s="5">
        <f t="shared" si="238"/>
        <v>0.40124223602484466</v>
      </c>
      <c r="BO289" s="50"/>
      <c r="BP289" s="48">
        <f t="shared" si="201"/>
        <v>12652.699999999999</v>
      </c>
      <c r="BQ289" s="51">
        <f t="shared" si="202"/>
        <v>4</v>
      </c>
      <c r="BR289" s="47">
        <f t="shared" si="239"/>
        <v>4048.8639999999996</v>
      </c>
      <c r="BS289" s="46">
        <f t="shared" si="203"/>
        <v>14.5</v>
      </c>
      <c r="BT289" s="46">
        <f t="shared" si="240"/>
        <v>10122.16</v>
      </c>
      <c r="BU289" s="46">
        <f t="shared" si="204"/>
        <v>282.21731744499999</v>
      </c>
      <c r="BV289" s="46">
        <f t="shared" si="205"/>
        <v>190.72915359884618</v>
      </c>
      <c r="BW289" s="46">
        <f t="shared" si="206"/>
        <v>213.16068185667524</v>
      </c>
      <c r="BX289" s="46">
        <f t="shared" si="207"/>
        <v>272.075236195</v>
      </c>
      <c r="BY289" s="46">
        <f t="shared" si="208"/>
        <v>275.22750690152168</v>
      </c>
      <c r="BZ289" s="46">
        <f t="shared" si="241"/>
        <v>325227.236623618</v>
      </c>
      <c r="CA289" s="46">
        <f t="shared" si="241"/>
        <v>219796.27660731037</v>
      </c>
      <c r="CB289" s="46">
        <f t="shared" si="241"/>
        <v>245646.36977163257</v>
      </c>
      <c r="CC289" s="46">
        <f t="shared" si="241"/>
        <v>313539.50219111802</v>
      </c>
      <c r="CD289" s="46">
        <f t="shared" si="241"/>
        <v>317172.17895331362</v>
      </c>
    </row>
    <row r="290" spans="1:82" s="54" customFormat="1" x14ac:dyDescent="0.35">
      <c r="A290" s="39">
        <v>287</v>
      </c>
      <c r="B290" s="40" t="s">
        <v>82</v>
      </c>
      <c r="C290" s="40" t="s">
        <v>378</v>
      </c>
      <c r="D290" s="41">
        <v>515.4</v>
      </c>
      <c r="E290" s="41">
        <f t="shared" si="209"/>
        <v>2061.6</v>
      </c>
      <c r="F290" s="41">
        <v>92</v>
      </c>
      <c r="G290" s="42" t="s">
        <v>90</v>
      </c>
      <c r="H290" s="43">
        <v>5</v>
      </c>
      <c r="I290" s="44">
        <v>17.5</v>
      </c>
      <c r="J290" s="41">
        <f t="shared" si="210"/>
        <v>1372.3</v>
      </c>
      <c r="K290" s="42" t="s">
        <v>85</v>
      </c>
      <c r="L290" s="44">
        <v>237.7</v>
      </c>
      <c r="M290" s="44">
        <v>83.1</v>
      </c>
      <c r="N290" s="41">
        <v>530.86199999999997</v>
      </c>
      <c r="O290" s="45" t="s">
        <v>86</v>
      </c>
      <c r="P290" s="45" t="s">
        <v>85</v>
      </c>
      <c r="Q290" s="45" t="s">
        <v>87</v>
      </c>
      <c r="R290" s="45" t="s">
        <v>88</v>
      </c>
      <c r="S290" s="46">
        <f t="shared" si="211"/>
        <v>219417.24165232197</v>
      </c>
      <c r="T290" s="46">
        <f t="shared" si="194"/>
        <v>106.43055959076541</v>
      </c>
      <c r="U290" s="47">
        <f t="shared" si="212"/>
        <v>145974.14194146969</v>
      </c>
      <c r="V290" s="47">
        <f t="shared" si="195"/>
        <v>73443.099710852286</v>
      </c>
      <c r="W290" s="47">
        <f t="shared" si="213"/>
        <v>172412.91117385158</v>
      </c>
      <c r="X290" s="47">
        <f t="shared" si="196"/>
        <v>47004.330478470394</v>
      </c>
      <c r="Y290" s="48">
        <f t="shared" si="214"/>
        <v>207959.25976732204</v>
      </c>
      <c r="Z290" s="47">
        <f t="shared" si="197"/>
        <v>11457.981884999928</v>
      </c>
      <c r="AA290" s="48">
        <f t="shared" si="215"/>
        <v>214659.53282436548</v>
      </c>
      <c r="AB290" s="47">
        <f t="shared" si="198"/>
        <v>4757.7088279564923</v>
      </c>
      <c r="AC290" s="47">
        <f t="shared" si="216"/>
        <v>136663.1209022791</v>
      </c>
      <c r="AD290" s="47">
        <f t="shared" si="217"/>
        <v>82754.120750042872</v>
      </c>
      <c r="AE290" s="47">
        <f t="shared" si="218"/>
        <v>40.140726013796503</v>
      </c>
      <c r="AF290" s="49">
        <f t="shared" si="219"/>
        <v>0.62284586148808185</v>
      </c>
      <c r="AG290" s="47">
        <f>IF(ISBLANK($D290),"",S290*_xlfn.XLOOKUP(Q290,DATA!$B$24:$B$25,DATA!$C$24:$C$25,"error",0,1)/1000)</f>
        <v>44.091894710034097</v>
      </c>
      <c r="AH290" s="47">
        <f>IF(ISBLANK($D290),"",V290*_xlfn.XLOOKUP(Q290,DATA!$B$24:$B$25,DATA!$C$24:$C$25,"error",0,1)/1000)</f>
        <v>14.758390886895766</v>
      </c>
      <c r="AI290" s="47">
        <f>IF(ISBLANK($D290),"",X290*_xlfn.XLOOKUP(Q290,DATA!$B$24:$B$25,DATA!$C$24:$C$25,"error",0,1)/1000)</f>
        <v>9.4455202096486239</v>
      </c>
      <c r="AJ290" s="47">
        <f>IF(ISBLANK($D290),"",Z290*_xlfn.XLOOKUP(Q290,DATA!$B$24:$B$25,DATA!$C$24:$C$25,"error",0,1)/1000)</f>
        <v>2.3024814597907355</v>
      </c>
      <c r="AK290" s="47">
        <f>IF(ISBLANK($D290),"",AB290*_xlfn.XLOOKUP(Q290,DATA!$B$24:$B$25,DATA!$C$24:$C$25,"error",0,1)/1000)</f>
        <v>0.95606158897785709</v>
      </c>
      <c r="AL290" s="47">
        <f t="shared" si="242"/>
        <v>27.462454145312979</v>
      </c>
      <c r="AM290" s="47">
        <f t="shared" si="243"/>
        <v>16.629440564721119</v>
      </c>
      <c r="AN290" s="47">
        <f t="shared" si="220"/>
        <v>2.9794701966402366</v>
      </c>
      <c r="AO290" s="47">
        <f t="shared" si="221"/>
        <v>0.99728501319917084</v>
      </c>
      <c r="AP290" s="47">
        <f t="shared" si="222"/>
        <v>0.6382725474032902</v>
      </c>
      <c r="AQ290" s="47">
        <f t="shared" si="223"/>
        <v>0.15558811733717615</v>
      </c>
      <c r="AR290" s="47">
        <f t="shared" si="224"/>
        <v>6.46050034648155E-2</v>
      </c>
      <c r="AS290" s="47">
        <f t="shared" si="225"/>
        <v>1.8557506814044527</v>
      </c>
      <c r="AT290" s="47">
        <f t="shared" si="226"/>
        <v>1.123719515235784</v>
      </c>
      <c r="AU290" s="47">
        <f t="shared" si="227"/>
        <v>0.16204276749226343</v>
      </c>
      <c r="AV290" s="47">
        <f t="shared" si="228"/>
        <v>5.4238778323603166E-2</v>
      </c>
      <c r="AW290" s="47">
        <f t="shared" si="229"/>
        <v>3.4713369548785809E-2</v>
      </c>
      <c r="AX290" s="47">
        <f t="shared" si="230"/>
        <v>8.4618833075279492E-3</v>
      </c>
      <c r="AY290" s="47">
        <f t="shared" si="231"/>
        <v>3.5136359367148422E-3</v>
      </c>
      <c r="AZ290" s="47">
        <f t="shared" si="232"/>
        <v>0.10092766711663177</v>
      </c>
      <c r="BA290" s="47">
        <f t="shared" si="233"/>
        <v>6.1115100375631656E-2</v>
      </c>
      <c r="BB290" s="23">
        <f>IF(V290&gt;0,J290*DATA!$C$4,0)</f>
        <v>89199.5</v>
      </c>
      <c r="BC290" s="23">
        <f>IF(X290&gt;0,N290*_xlfn.XLOOKUP(Budapest!O290,DATA!$B$5:$B$6,DATA!$C$5:$C$6,"error",0,1),0)</f>
        <v>25481.375999999997</v>
      </c>
      <c r="BD290" s="23">
        <f>IF(Z290&gt;0,(L290-M290)*DATA!$C$7,"0,00 ")</f>
        <v>23190</v>
      </c>
      <c r="BE290" s="23">
        <f>IF(G290="basement",D290*DATA!$C$8,IF(G290="ground",0,"error"))</f>
        <v>20616</v>
      </c>
      <c r="BF290" s="23">
        <f t="shared" si="234"/>
        <v>158486.87599999999</v>
      </c>
      <c r="BG290" s="23">
        <v>1.48</v>
      </c>
      <c r="BH290" s="23">
        <v>2.2381994110222969</v>
      </c>
      <c r="BI290" s="23">
        <f t="shared" si="235"/>
        <v>0.85</v>
      </c>
      <c r="BJ290" s="23">
        <v>2.33</v>
      </c>
      <c r="BK290" s="23">
        <f t="shared" si="236"/>
        <v>0.21630769230769231</v>
      </c>
      <c r="BL290" s="23">
        <f t="shared" si="237"/>
        <v>0.23928112965340181</v>
      </c>
      <c r="BM290" s="5">
        <v>1.1000000000000001</v>
      </c>
      <c r="BN290" s="5">
        <f t="shared" si="238"/>
        <v>0.40124223602484466</v>
      </c>
      <c r="BO290" s="50"/>
      <c r="BP290" s="48">
        <f t="shared" si="201"/>
        <v>9019.5</v>
      </c>
      <c r="BQ290" s="51">
        <f t="shared" si="202"/>
        <v>5</v>
      </c>
      <c r="BR290" s="47">
        <f t="shared" si="239"/>
        <v>2886.2400000000002</v>
      </c>
      <c r="BS290" s="46">
        <f t="shared" si="203"/>
        <v>17.5</v>
      </c>
      <c r="BT290" s="46">
        <f t="shared" si="240"/>
        <v>7215.6</v>
      </c>
      <c r="BU290" s="46">
        <f t="shared" si="204"/>
        <v>190.40024440499997</v>
      </c>
      <c r="BV290" s="46">
        <f t="shared" si="205"/>
        <v>126.66968235115384</v>
      </c>
      <c r="BW290" s="46">
        <f t="shared" si="206"/>
        <v>149.61203677008987</v>
      </c>
      <c r="BX290" s="46">
        <f t="shared" si="207"/>
        <v>180.45753190500002</v>
      </c>
      <c r="BY290" s="46">
        <f t="shared" si="208"/>
        <v>186.2717223397826</v>
      </c>
      <c r="BZ290" s="46">
        <f t="shared" si="241"/>
        <v>219417.24165232197</v>
      </c>
      <c r="CA290" s="46">
        <f t="shared" si="241"/>
        <v>145974.14194146969</v>
      </c>
      <c r="CB290" s="46">
        <f t="shared" si="241"/>
        <v>172412.91117385158</v>
      </c>
      <c r="CC290" s="46">
        <f t="shared" si="241"/>
        <v>207959.25976732204</v>
      </c>
      <c r="CD290" s="46">
        <f t="shared" si="241"/>
        <v>214659.53282436548</v>
      </c>
    </row>
    <row r="291" spans="1:82" s="54" customFormat="1" x14ac:dyDescent="0.35">
      <c r="A291" s="39">
        <v>288</v>
      </c>
      <c r="B291" s="40" t="s">
        <v>82</v>
      </c>
      <c r="C291" s="40" t="s">
        <v>379</v>
      </c>
      <c r="D291" s="41">
        <v>380.9</v>
      </c>
      <c r="E291" s="41">
        <f t="shared" si="209"/>
        <v>1523.6</v>
      </c>
      <c r="F291" s="41">
        <v>78.400000000000006</v>
      </c>
      <c r="G291" s="42" t="s">
        <v>84</v>
      </c>
      <c r="H291" s="43">
        <v>5</v>
      </c>
      <c r="I291" s="44">
        <v>17.5</v>
      </c>
      <c r="J291" s="41">
        <f t="shared" si="210"/>
        <v>1125.0999999999999</v>
      </c>
      <c r="K291" s="42" t="s">
        <v>85</v>
      </c>
      <c r="L291" s="44">
        <v>246.9</v>
      </c>
      <c r="M291" s="44">
        <v>155.5</v>
      </c>
      <c r="N291" s="41">
        <v>392.327</v>
      </c>
      <c r="O291" s="45" t="s">
        <v>86</v>
      </c>
      <c r="P291" s="45" t="s">
        <v>85</v>
      </c>
      <c r="Q291" s="45" t="s">
        <v>87</v>
      </c>
      <c r="R291" s="45" t="s">
        <v>88</v>
      </c>
      <c r="S291" s="46">
        <f t="shared" si="211"/>
        <v>168540.46051185703</v>
      </c>
      <c r="T291" s="46">
        <f t="shared" si="194"/>
        <v>110.61988744542992</v>
      </c>
      <c r="U291" s="47">
        <f t="shared" si="212"/>
        <v>108327.07314416779</v>
      </c>
      <c r="V291" s="47">
        <f t="shared" si="195"/>
        <v>60213.38736768924</v>
      </c>
      <c r="W291" s="47">
        <f t="shared" si="213"/>
        <v>133802.49101389546</v>
      </c>
      <c r="X291" s="47">
        <f t="shared" si="196"/>
        <v>34737.969497961574</v>
      </c>
      <c r="Y291" s="48">
        <f t="shared" si="214"/>
        <v>161766.46604685704</v>
      </c>
      <c r="Z291" s="47">
        <f t="shared" si="197"/>
        <v>6773.9944649999961</v>
      </c>
      <c r="AA291" s="48">
        <f t="shared" si="215"/>
        <v>168540.46051185703</v>
      </c>
      <c r="AB291" s="47">
        <f t="shared" si="198"/>
        <v>0</v>
      </c>
      <c r="AC291" s="47">
        <f t="shared" si="216"/>
        <v>101725.35133065081</v>
      </c>
      <c r="AD291" s="47">
        <f t="shared" si="217"/>
        <v>66815.109181206222</v>
      </c>
      <c r="AE291" s="47">
        <f t="shared" si="218"/>
        <v>43.853445248888306</v>
      </c>
      <c r="AF291" s="49">
        <f t="shared" si="219"/>
        <v>0.6035663544629648</v>
      </c>
      <c r="AG291" s="47">
        <f>IF(ISBLANK($D291),"",S291*_xlfn.XLOOKUP(Q291,DATA!$B$24:$B$25,DATA!$C$24:$C$25,"error",0,1)/1000)</f>
        <v>33.868205539857669</v>
      </c>
      <c r="AH291" s="47">
        <f>IF(ISBLANK($D291),"",V291*_xlfn.XLOOKUP(Q291,DATA!$B$24:$B$25,DATA!$C$24:$C$25,"error",0,1)/1000)</f>
        <v>12.099880191537151</v>
      </c>
      <c r="AI291" s="47">
        <f>IF(ISBLANK($D291),"",X291*_xlfn.XLOOKUP(Q291,DATA!$B$24:$B$25,DATA!$C$24:$C$25,"error",0,1)/1000)</f>
        <v>6.9805949706153783</v>
      </c>
      <c r="AJ291" s="47">
        <f>IF(ISBLANK($D291),"",Z291*_xlfn.XLOOKUP(Q291,DATA!$B$24:$B$25,DATA!$C$24:$C$25,"error",0,1)/1000)</f>
        <v>1.3612341877417491</v>
      </c>
      <c r="AK291" s="47">
        <f>IF(ISBLANK($D291),"",AB291*_xlfn.XLOOKUP(Q291,DATA!$B$24:$B$25,DATA!$C$24:$C$25,"error",0,1)/1000)</f>
        <v>0</v>
      </c>
      <c r="AL291" s="47">
        <f t="shared" si="242"/>
        <v>20.441709349894282</v>
      </c>
      <c r="AM291" s="47">
        <f t="shared" si="243"/>
        <v>13.426496189963387</v>
      </c>
      <c r="AN291" s="47">
        <f t="shared" si="220"/>
        <v>2.2886135804167997</v>
      </c>
      <c r="AO291" s="47">
        <f t="shared" si="221"/>
        <v>0.81763853993324176</v>
      </c>
      <c r="AP291" s="47">
        <f t="shared" si="222"/>
        <v>0.47170743753572669</v>
      </c>
      <c r="AQ291" s="47">
        <f t="shared" si="223"/>
        <v>9.1984178037632494E-2</v>
      </c>
      <c r="AR291" s="47">
        <f t="shared" si="224"/>
        <v>0</v>
      </c>
      <c r="AS291" s="47">
        <f t="shared" si="225"/>
        <v>1.3813301555066009</v>
      </c>
      <c r="AT291" s="47">
        <f t="shared" si="226"/>
        <v>0.90728342491019887</v>
      </c>
      <c r="AU291" s="47">
        <f t="shared" si="227"/>
        <v>0.12446953780887092</v>
      </c>
      <c r="AV291" s="47">
        <f t="shared" si="228"/>
        <v>4.4468446762286631E-2</v>
      </c>
      <c r="AW291" s="47">
        <f t="shared" si="229"/>
        <v>2.5654486730951744E-2</v>
      </c>
      <c r="AX291" s="47">
        <f t="shared" si="230"/>
        <v>5.0026916837519995E-3</v>
      </c>
      <c r="AY291" s="47">
        <f t="shared" si="231"/>
        <v>0</v>
      </c>
      <c r="AZ291" s="47">
        <f t="shared" si="232"/>
        <v>7.5125625176990382E-2</v>
      </c>
      <c r="BA291" s="47">
        <f t="shared" si="233"/>
        <v>4.9343912631880538E-2</v>
      </c>
      <c r="BB291" s="23">
        <f>IF(V291&gt;0,J291*DATA!$C$4,0)</f>
        <v>73131.5</v>
      </c>
      <c r="BC291" s="23">
        <f>IF(X291&gt;0,N291*_xlfn.XLOOKUP(Budapest!O291,DATA!$B$5:$B$6,DATA!$C$5:$C$6,"error",0,1),0)</f>
        <v>18831.696</v>
      </c>
      <c r="BD291" s="23">
        <f>IF(Z291&gt;0,(L291-M291)*DATA!$C$7,"0,00 ")</f>
        <v>13710</v>
      </c>
      <c r="BE291" s="23">
        <f>IF(G291="basement",D291*DATA!$C$8,IF(G291="ground",0,"error"))</f>
        <v>0</v>
      </c>
      <c r="BF291" s="23">
        <f t="shared" si="234"/>
        <v>105673.196</v>
      </c>
      <c r="BG291" s="23">
        <v>1.48</v>
      </c>
      <c r="BH291" s="23">
        <v>1.7478331308221953</v>
      </c>
      <c r="BI291" s="23">
        <f t="shared" si="235"/>
        <v>0.56999999999999995</v>
      </c>
      <c r="BJ291" s="23">
        <v>2.33</v>
      </c>
      <c r="BK291" s="23">
        <f t="shared" si="236"/>
        <v>0.21630769230769231</v>
      </c>
      <c r="BL291" s="23">
        <f t="shared" si="237"/>
        <v>0.23928112965340181</v>
      </c>
      <c r="BM291" s="5">
        <v>1.1000000000000001</v>
      </c>
      <c r="BN291" s="5">
        <f t="shared" si="238"/>
        <v>0.56999999999999995</v>
      </c>
      <c r="BO291" s="50"/>
      <c r="BP291" s="48">
        <f t="shared" si="201"/>
        <v>6665.75</v>
      </c>
      <c r="BQ291" s="51">
        <f t="shared" si="202"/>
        <v>5</v>
      </c>
      <c r="BR291" s="47">
        <f t="shared" si="239"/>
        <v>2133.04</v>
      </c>
      <c r="BS291" s="46">
        <f t="shared" si="203"/>
        <v>17.5</v>
      </c>
      <c r="BT291" s="46">
        <f t="shared" si="240"/>
        <v>5332.6</v>
      </c>
      <c r="BU291" s="46">
        <f t="shared" si="204"/>
        <v>146.25170124250002</v>
      </c>
      <c r="BV291" s="46">
        <f t="shared" si="205"/>
        <v>94.001278327115401</v>
      </c>
      <c r="BW291" s="46">
        <f t="shared" si="206"/>
        <v>116.10768050494224</v>
      </c>
      <c r="BX291" s="46">
        <f t="shared" si="207"/>
        <v>140.37353874250002</v>
      </c>
      <c r="BY291" s="46">
        <f t="shared" si="208"/>
        <v>146.25170124250002</v>
      </c>
      <c r="BZ291" s="46">
        <f t="shared" si="241"/>
        <v>168540.46051185703</v>
      </c>
      <c r="CA291" s="46">
        <f t="shared" si="241"/>
        <v>108327.07314416779</v>
      </c>
      <c r="CB291" s="46">
        <f t="shared" si="241"/>
        <v>133802.49101389546</v>
      </c>
      <c r="CC291" s="46">
        <f t="shared" si="241"/>
        <v>161766.46604685704</v>
      </c>
      <c r="CD291" s="46">
        <f t="shared" si="241"/>
        <v>168540.46051185703</v>
      </c>
    </row>
    <row r="292" spans="1:82" s="54" customFormat="1" x14ac:dyDescent="0.35">
      <c r="A292" s="39">
        <v>289</v>
      </c>
      <c r="B292" s="40" t="s">
        <v>82</v>
      </c>
      <c r="C292" s="40" t="s">
        <v>380</v>
      </c>
      <c r="D292" s="41">
        <v>333.7</v>
      </c>
      <c r="E292" s="41">
        <f t="shared" si="209"/>
        <v>1334.8</v>
      </c>
      <c r="F292" s="41">
        <v>73.2</v>
      </c>
      <c r="G292" s="42" t="s">
        <v>84</v>
      </c>
      <c r="H292" s="43">
        <v>5</v>
      </c>
      <c r="I292" s="44">
        <v>17.5</v>
      </c>
      <c r="J292" s="41">
        <f t="shared" si="210"/>
        <v>1050.5</v>
      </c>
      <c r="K292" s="42" t="s">
        <v>97</v>
      </c>
      <c r="L292" s="44">
        <v>230.5</v>
      </c>
      <c r="M292" s="44">
        <v>207.5</v>
      </c>
      <c r="N292" s="41">
        <v>343.71100000000001</v>
      </c>
      <c r="O292" s="45" t="s">
        <v>86</v>
      </c>
      <c r="P292" s="45" t="s">
        <v>97</v>
      </c>
      <c r="Q292" s="45" t="s">
        <v>87</v>
      </c>
      <c r="R292" s="45" t="s">
        <v>88</v>
      </c>
      <c r="S292" s="46">
        <f t="shared" si="211"/>
        <v>62713.565171054011</v>
      </c>
      <c r="T292" s="46">
        <f t="shared" si="194"/>
        <v>46.983492037049757</v>
      </c>
      <c r="U292" s="47">
        <f t="shared" si="212"/>
        <v>62713.565171054011</v>
      </c>
      <c r="V292" s="47">
        <f t="shared" si="195"/>
        <v>0</v>
      </c>
      <c r="W292" s="47">
        <f t="shared" si="213"/>
        <v>61265.901136666304</v>
      </c>
      <c r="X292" s="47">
        <f t="shared" si="196"/>
        <v>1447.6640343877079</v>
      </c>
      <c r="Y292" s="48">
        <f t="shared" si="214"/>
        <v>61008.949496054011</v>
      </c>
      <c r="Z292" s="47">
        <f t="shared" si="197"/>
        <v>1704.6156750000009</v>
      </c>
      <c r="AA292" s="48">
        <f t="shared" si="215"/>
        <v>62713.565171054011</v>
      </c>
      <c r="AB292" s="47">
        <f t="shared" si="198"/>
        <v>0</v>
      </c>
      <c r="AC292" s="47">
        <f t="shared" si="216"/>
        <v>3152.2797093877089</v>
      </c>
      <c r="AD292" s="47">
        <f t="shared" si="217"/>
        <v>59561.285461666303</v>
      </c>
      <c r="AE292" s="47">
        <f t="shared" si="218"/>
        <v>44.62188002821869</v>
      </c>
      <c r="AF292" s="49">
        <f t="shared" si="219"/>
        <v>5.0264718658391216E-2</v>
      </c>
      <c r="AG292" s="47">
        <f>IF(ISBLANK($D292),"",S292*_xlfn.XLOOKUP(Q292,DATA!$B$24:$B$25,DATA!$C$24:$C$25,"error",0,1)/1000)</f>
        <v>12.602290921123304</v>
      </c>
      <c r="AH292" s="47">
        <f>IF(ISBLANK($D292),"",V292*_xlfn.XLOOKUP(Q292,DATA!$B$24:$B$25,DATA!$C$24:$C$25,"error",0,1)/1000)</f>
        <v>0</v>
      </c>
      <c r="AI292" s="47">
        <f>IF(ISBLANK($D292),"",X292*_xlfn.XLOOKUP(Q292,DATA!$B$24:$B$25,DATA!$C$24:$C$25,"error",0,1)/1000)</f>
        <v>0.29090808771020987</v>
      </c>
      <c r="AJ292" s="47">
        <f>IF(ISBLANK($D292),"",Z292*_xlfn.XLOOKUP(Q292,DATA!$B$24:$B$25,DATA!$C$24:$C$25,"error",0,1)/1000)</f>
        <v>0.34254251989125017</v>
      </c>
      <c r="AK292" s="47">
        <f>IF(ISBLANK($D292),"",AB292*_xlfn.XLOOKUP(Q292,DATA!$B$24:$B$25,DATA!$C$24:$C$25,"error",0,1)/1000)</f>
        <v>0</v>
      </c>
      <c r="AL292" s="47">
        <f t="shared" si="242"/>
        <v>0.6334506076014601</v>
      </c>
      <c r="AM292" s="47">
        <f t="shared" si="243"/>
        <v>11.968840313521843</v>
      </c>
      <c r="AN292" s="47">
        <f t="shared" si="220"/>
        <v>0.85158849389005264</v>
      </c>
      <c r="AO292" s="47">
        <f t="shared" si="221"/>
        <v>0</v>
      </c>
      <c r="AP292" s="47">
        <f t="shared" si="222"/>
        <v>1.965785283200646E-2</v>
      </c>
      <c r="AQ292" s="47">
        <f t="shared" si="223"/>
        <v>2.3147003226100103E-2</v>
      </c>
      <c r="AR292" s="47">
        <f t="shared" si="224"/>
        <v>0</v>
      </c>
      <c r="AS292" s="47">
        <f t="shared" si="225"/>
        <v>4.2804856058106557E-2</v>
      </c>
      <c r="AT292" s="47">
        <f t="shared" si="226"/>
        <v>0.80878363783194607</v>
      </c>
      <c r="AU292" s="47">
        <f t="shared" si="227"/>
        <v>4.6314863786897274E-2</v>
      </c>
      <c r="AV292" s="47">
        <f t="shared" si="228"/>
        <v>0</v>
      </c>
      <c r="AW292" s="47">
        <f t="shared" si="229"/>
        <v>1.0691205703100997E-3</v>
      </c>
      <c r="AX292" s="47">
        <f t="shared" si="230"/>
        <v>1.2588830276400011E-3</v>
      </c>
      <c r="AY292" s="47">
        <f t="shared" si="231"/>
        <v>0</v>
      </c>
      <c r="AZ292" s="47">
        <f t="shared" si="232"/>
        <v>2.3280035979501008E-3</v>
      </c>
      <c r="BA292" s="47">
        <f t="shared" si="233"/>
        <v>4.3986860188947173E-2</v>
      </c>
      <c r="BB292" s="23">
        <f>IF(V292&gt;0,J292*DATA!$C$4,0)</f>
        <v>0</v>
      </c>
      <c r="BC292" s="23">
        <f>IF(X292&gt;0,N292*_xlfn.XLOOKUP(Budapest!O292,DATA!$B$5:$B$6,DATA!$C$5:$C$6,"error",0,1),0)</f>
        <v>16498.128000000001</v>
      </c>
      <c r="BD292" s="23">
        <f>IF(Z292&gt;0,(L292-M292)*DATA!$C$7,"0,00 ")</f>
        <v>3450</v>
      </c>
      <c r="BE292" s="23">
        <f>IF(G292="basement",D292*DATA!$C$8,IF(G292="ground",0,"error"))</f>
        <v>0</v>
      </c>
      <c r="BF292" s="23">
        <f t="shared" si="234"/>
        <v>19948.128000000001</v>
      </c>
      <c r="BG292" s="23">
        <v>0.25</v>
      </c>
      <c r="BH292" s="23">
        <v>1.2746203904555315</v>
      </c>
      <c r="BI292" s="23">
        <f t="shared" si="235"/>
        <v>0.56999999999999995</v>
      </c>
      <c r="BJ292" s="23">
        <v>0.22</v>
      </c>
      <c r="BK292" s="23">
        <f t="shared" si="236"/>
        <v>0.25</v>
      </c>
      <c r="BL292" s="23">
        <f t="shared" si="237"/>
        <v>0.12054794520547943</v>
      </c>
      <c r="BM292" s="5">
        <v>1.1000000000000001</v>
      </c>
      <c r="BN292" s="5">
        <f t="shared" si="238"/>
        <v>0.56999999999999995</v>
      </c>
      <c r="BO292" s="50"/>
      <c r="BP292" s="48">
        <f t="shared" si="201"/>
        <v>5839.75</v>
      </c>
      <c r="BQ292" s="51">
        <f t="shared" si="202"/>
        <v>5</v>
      </c>
      <c r="BR292" s="47">
        <f t="shared" si="239"/>
        <v>1868.72</v>
      </c>
      <c r="BS292" s="46">
        <f t="shared" si="203"/>
        <v>17.5</v>
      </c>
      <c r="BT292" s="46">
        <f t="shared" si="240"/>
        <v>4671.8</v>
      </c>
      <c r="BU292" s="46">
        <f t="shared" si="204"/>
        <v>54.419962835000007</v>
      </c>
      <c r="BV292" s="46">
        <f t="shared" si="205"/>
        <v>54.419962835000007</v>
      </c>
      <c r="BW292" s="46">
        <f t="shared" si="206"/>
        <v>53.16374621369863</v>
      </c>
      <c r="BX292" s="46">
        <f t="shared" si="207"/>
        <v>52.940775335000005</v>
      </c>
      <c r="BY292" s="46">
        <f t="shared" si="208"/>
        <v>54.419962835000007</v>
      </c>
      <c r="BZ292" s="46">
        <f t="shared" si="241"/>
        <v>62713.565171054011</v>
      </c>
      <c r="CA292" s="46">
        <f t="shared" si="241"/>
        <v>62713.565171054011</v>
      </c>
      <c r="CB292" s="46">
        <f t="shared" si="241"/>
        <v>61265.901136666304</v>
      </c>
      <c r="CC292" s="46">
        <f t="shared" si="241"/>
        <v>61008.949496054011</v>
      </c>
      <c r="CD292" s="46">
        <f t="shared" si="241"/>
        <v>62713.565171054011</v>
      </c>
    </row>
    <row r="293" spans="1:82" s="54" customFormat="1" x14ac:dyDescent="0.35">
      <c r="A293" s="39">
        <v>290</v>
      </c>
      <c r="B293" s="40" t="s">
        <v>82</v>
      </c>
      <c r="C293" s="40" t="s">
        <v>381</v>
      </c>
      <c r="D293" s="41">
        <v>304.2</v>
      </c>
      <c r="E293" s="41">
        <f t="shared" si="209"/>
        <v>1216.8000000000002</v>
      </c>
      <c r="F293" s="41">
        <v>70.2</v>
      </c>
      <c r="G293" s="42" t="s">
        <v>84</v>
      </c>
      <c r="H293" s="43">
        <v>5</v>
      </c>
      <c r="I293" s="44">
        <v>17.5</v>
      </c>
      <c r="J293" s="41">
        <f t="shared" si="210"/>
        <v>1032</v>
      </c>
      <c r="K293" s="42" t="s">
        <v>85</v>
      </c>
      <c r="L293" s="44">
        <v>196.5</v>
      </c>
      <c r="M293" s="44">
        <v>49.2</v>
      </c>
      <c r="N293" s="41">
        <v>313.32600000000002</v>
      </c>
      <c r="O293" s="45" t="s">
        <v>86</v>
      </c>
      <c r="P293" s="45" t="s">
        <v>85</v>
      </c>
      <c r="Q293" s="45" t="s">
        <v>87</v>
      </c>
      <c r="R293" s="45" t="s">
        <v>88</v>
      </c>
      <c r="S293" s="46">
        <f t="shared" si="211"/>
        <v>148442.359595166</v>
      </c>
      <c r="T293" s="46">
        <f t="shared" si="194"/>
        <v>121.99404963442305</v>
      </c>
      <c r="U293" s="47">
        <f t="shared" si="212"/>
        <v>93211.521657689096</v>
      </c>
      <c r="V293" s="47">
        <f t="shared" si="195"/>
        <v>55230.837937476899</v>
      </c>
      <c r="W293" s="47">
        <f t="shared" si="213"/>
        <v>120699.40784594072</v>
      </c>
      <c r="X293" s="47">
        <f t="shared" si="196"/>
        <v>27742.951749225278</v>
      </c>
      <c r="Y293" s="48">
        <f t="shared" si="214"/>
        <v>137525.40790266602</v>
      </c>
      <c r="Z293" s="47">
        <f t="shared" si="197"/>
        <v>10916.951692499977</v>
      </c>
      <c r="AA293" s="48">
        <f t="shared" si="215"/>
        <v>148442.359595166</v>
      </c>
      <c r="AB293" s="47">
        <f t="shared" si="198"/>
        <v>0</v>
      </c>
      <c r="AC293" s="47">
        <f t="shared" si="216"/>
        <v>93890.741379202154</v>
      </c>
      <c r="AD293" s="47">
        <f t="shared" si="217"/>
        <v>54551.618215963841</v>
      </c>
      <c r="AE293" s="47">
        <f t="shared" si="218"/>
        <v>44.832033379325964</v>
      </c>
      <c r="AF293" s="49">
        <f t="shared" si="219"/>
        <v>0.63250639261772879</v>
      </c>
      <c r="AG293" s="47">
        <f>IF(ISBLANK($D293),"",S293*_xlfn.XLOOKUP(Q293,DATA!$B$24:$B$25,DATA!$C$24:$C$25,"error",0,1)/1000)</f>
        <v>29.829492160648606</v>
      </c>
      <c r="AH293" s="47">
        <f>IF(ISBLANK($D293),"",V293*_xlfn.XLOOKUP(Q293,DATA!$B$24:$B$25,DATA!$C$24:$C$25,"error",0,1)/1000)</f>
        <v>11.098636883535983</v>
      </c>
      <c r="AI293" s="47">
        <f>IF(ISBLANK($D293),"",X293*_xlfn.XLOOKUP(Q293,DATA!$B$24:$B$25,DATA!$C$24:$C$25,"error",0,1)/1000)</f>
        <v>5.5749461540068195</v>
      </c>
      <c r="AJ293" s="47">
        <f>IF(ISBLANK($D293),"",Z293*_xlfn.XLOOKUP(Q293,DATA!$B$24:$B$25,DATA!$C$24:$C$25,"error",0,1)/1000)</f>
        <v>2.1937614426078702</v>
      </c>
      <c r="AK293" s="47">
        <f>IF(ISBLANK($D293),"",AB293*_xlfn.XLOOKUP(Q293,DATA!$B$24:$B$25,DATA!$C$24:$C$25,"error",0,1)/1000)</f>
        <v>0</v>
      </c>
      <c r="AL293" s="47">
        <f t="shared" si="242"/>
        <v>18.86734448015067</v>
      </c>
      <c r="AM293" s="47">
        <f t="shared" si="243"/>
        <v>10.962147680497935</v>
      </c>
      <c r="AN293" s="47">
        <f t="shared" si="220"/>
        <v>2.0157011500197646</v>
      </c>
      <c r="AO293" s="47">
        <f t="shared" si="221"/>
        <v>0.74998042237232687</v>
      </c>
      <c r="AP293" s="47">
        <f t="shared" si="222"/>
        <v>0.37672198083058028</v>
      </c>
      <c r="AQ293" s="47">
        <f t="shared" si="223"/>
        <v>0.14824145979150158</v>
      </c>
      <c r="AR293" s="47">
        <f t="shared" si="224"/>
        <v>0</v>
      </c>
      <c r="AS293" s="47">
        <f t="shared" si="225"/>
        <v>1.2749438629944088</v>
      </c>
      <c r="AT293" s="47">
        <f t="shared" si="226"/>
        <v>0.74075728702535582</v>
      </c>
      <c r="AU293" s="47">
        <f t="shared" si="227"/>
        <v>0.10962680316616721</v>
      </c>
      <c r="AV293" s="47">
        <f t="shared" si="228"/>
        <v>4.0788762828797238E-2</v>
      </c>
      <c r="AW293" s="47">
        <f t="shared" si="229"/>
        <v>2.0488566194685007E-2</v>
      </c>
      <c r="AX293" s="47">
        <f t="shared" si="230"/>
        <v>8.0623247813639866E-3</v>
      </c>
      <c r="AY293" s="47">
        <f t="shared" si="231"/>
        <v>0</v>
      </c>
      <c r="AZ293" s="47">
        <f t="shared" si="232"/>
        <v>6.9339653804846232E-2</v>
      </c>
      <c r="BA293" s="47">
        <f t="shared" si="233"/>
        <v>4.0287149361320981E-2</v>
      </c>
      <c r="BB293" s="23">
        <f>IF(V293&gt;0,J293*DATA!$C$4,0)</f>
        <v>67080</v>
      </c>
      <c r="BC293" s="23">
        <f>IF(X293&gt;0,N293*_xlfn.XLOOKUP(Budapest!O293,DATA!$B$5:$B$6,DATA!$C$5:$C$6,"error",0,1),0)</f>
        <v>15039.648000000001</v>
      </c>
      <c r="BD293" s="23">
        <f>IF(Z293&gt;0,(L293-M293)*DATA!$C$7,"0,00 ")</f>
        <v>22095</v>
      </c>
      <c r="BE293" s="23">
        <f>IF(G293="basement",D293*DATA!$C$8,IF(G293="ground",0,"error"))</f>
        <v>0</v>
      </c>
      <c r="BF293" s="23">
        <f t="shared" si="234"/>
        <v>104214.648</v>
      </c>
      <c r="BG293" s="23">
        <v>1.48</v>
      </c>
      <c r="BH293" s="23">
        <v>2.4118320610687025</v>
      </c>
      <c r="BI293" s="23">
        <f t="shared" si="235"/>
        <v>0.56999999999999995</v>
      </c>
      <c r="BJ293" s="23">
        <v>2.33</v>
      </c>
      <c r="BK293" s="23">
        <f t="shared" si="236"/>
        <v>0.21630769230769231</v>
      </c>
      <c r="BL293" s="23">
        <f t="shared" si="237"/>
        <v>0.23928112965340181</v>
      </c>
      <c r="BM293" s="5">
        <v>1.1000000000000001</v>
      </c>
      <c r="BN293" s="5">
        <f t="shared" si="238"/>
        <v>0.56999999999999995</v>
      </c>
      <c r="BO293" s="50"/>
      <c r="BP293" s="48">
        <f t="shared" si="201"/>
        <v>5323.5</v>
      </c>
      <c r="BQ293" s="51">
        <f t="shared" si="202"/>
        <v>5</v>
      </c>
      <c r="BR293" s="47">
        <f t="shared" si="239"/>
        <v>1703.52</v>
      </c>
      <c r="BS293" s="46">
        <f t="shared" si="203"/>
        <v>17.5</v>
      </c>
      <c r="BT293" s="46">
        <f t="shared" si="240"/>
        <v>4258.8</v>
      </c>
      <c r="BU293" s="46">
        <f t="shared" si="204"/>
        <v>128.811488715</v>
      </c>
      <c r="BV293" s="46">
        <f t="shared" si="205"/>
        <v>80.884694253461547</v>
      </c>
      <c r="BW293" s="46">
        <f t="shared" si="206"/>
        <v>104.73742437169447</v>
      </c>
      <c r="BX293" s="46">
        <f t="shared" si="207"/>
        <v>119.338257465</v>
      </c>
      <c r="BY293" s="46">
        <f t="shared" si="208"/>
        <v>128.811488715</v>
      </c>
      <c r="BZ293" s="46">
        <f t="shared" si="241"/>
        <v>148442.359595166</v>
      </c>
      <c r="CA293" s="46">
        <f t="shared" si="241"/>
        <v>93211.521657689096</v>
      </c>
      <c r="CB293" s="46">
        <f t="shared" si="241"/>
        <v>120699.40784594072</v>
      </c>
      <c r="CC293" s="46">
        <f t="shared" si="241"/>
        <v>137525.40790266602</v>
      </c>
      <c r="CD293" s="46">
        <f t="shared" si="241"/>
        <v>148442.359595166</v>
      </c>
    </row>
    <row r="294" spans="1:82" s="54" customFormat="1" x14ac:dyDescent="0.35">
      <c r="A294" s="39">
        <v>291</v>
      </c>
      <c r="B294" s="40" t="s">
        <v>82</v>
      </c>
      <c r="C294" s="40" t="s">
        <v>382</v>
      </c>
      <c r="D294" s="41">
        <v>432.9</v>
      </c>
      <c r="E294" s="41">
        <f t="shared" si="209"/>
        <v>1731.6</v>
      </c>
      <c r="F294" s="41">
        <v>84.4</v>
      </c>
      <c r="G294" s="42" t="s">
        <v>84</v>
      </c>
      <c r="H294" s="43">
        <v>5</v>
      </c>
      <c r="I294" s="44">
        <v>17.5</v>
      </c>
      <c r="J294" s="41">
        <f t="shared" si="210"/>
        <v>1211.0999999999999</v>
      </c>
      <c r="K294" s="42" t="s">
        <v>85</v>
      </c>
      <c r="L294" s="44">
        <v>265.89999999999998</v>
      </c>
      <c r="M294" s="44">
        <v>39.799999999999997</v>
      </c>
      <c r="N294" s="41">
        <v>445.887</v>
      </c>
      <c r="O294" s="45" t="s">
        <v>86</v>
      </c>
      <c r="P294" s="45" t="s">
        <v>85</v>
      </c>
      <c r="Q294" s="45" t="s">
        <v>87</v>
      </c>
      <c r="R294" s="45" t="s">
        <v>88</v>
      </c>
      <c r="S294" s="46">
        <f t="shared" si="211"/>
        <v>195685.693849317</v>
      </c>
      <c r="T294" s="46">
        <f t="shared" si="194"/>
        <v>113.00860120658179</v>
      </c>
      <c r="U294" s="47">
        <f t="shared" si="212"/>
        <v>130869.73665350467</v>
      </c>
      <c r="V294" s="47">
        <f t="shared" si="195"/>
        <v>64815.957195812327</v>
      </c>
      <c r="W294" s="47">
        <f t="shared" si="213"/>
        <v>156205.33943695796</v>
      </c>
      <c r="X294" s="47">
        <f t="shared" si="196"/>
        <v>39480.35441235904</v>
      </c>
      <c r="Y294" s="48">
        <f t="shared" si="214"/>
        <v>178928.58062681698</v>
      </c>
      <c r="Z294" s="47">
        <f t="shared" si="197"/>
        <v>16757.113222500018</v>
      </c>
      <c r="AA294" s="48">
        <f t="shared" si="215"/>
        <v>195685.693849317</v>
      </c>
      <c r="AB294" s="47">
        <f t="shared" si="198"/>
        <v>0</v>
      </c>
      <c r="AC294" s="47">
        <f t="shared" si="216"/>
        <v>121053.42483067139</v>
      </c>
      <c r="AD294" s="47">
        <f t="shared" si="217"/>
        <v>74632.269018645617</v>
      </c>
      <c r="AE294" s="47">
        <f t="shared" si="218"/>
        <v>43.100178458446301</v>
      </c>
      <c r="AF294" s="49">
        <f t="shared" si="219"/>
        <v>0.61861152161632016</v>
      </c>
      <c r="AG294" s="47">
        <f>IF(ISBLANK($D294),"",S294*_xlfn.XLOOKUP(Q294,DATA!$B$24:$B$25,DATA!$C$24:$C$25,"error",0,1)/1000)</f>
        <v>39.323040179020254</v>
      </c>
      <c r="AH294" s="47">
        <f>IF(ISBLANK($D294),"",V294*_xlfn.XLOOKUP(Q294,DATA!$B$24:$B$25,DATA!$C$24:$C$25,"error",0,1)/1000)</f>
        <v>13.024766598498488</v>
      </c>
      <c r="AI294" s="47">
        <f>IF(ISBLANK($D294),"",X294*_xlfn.XLOOKUP(Q294,DATA!$B$24:$B$25,DATA!$C$24:$C$25,"error",0,1)/1000)</f>
        <v>7.9335772191635492</v>
      </c>
      <c r="AJ294" s="47">
        <f>IF(ISBLANK($D294),"",Z294*_xlfn.XLOOKUP(Q294,DATA!$B$24:$B$25,DATA!$C$24:$C$25,"error",0,1)/1000)</f>
        <v>3.3673419020613786</v>
      </c>
      <c r="AK294" s="47">
        <f>IF(ISBLANK($D294),"",AB294*_xlfn.XLOOKUP(Q294,DATA!$B$24:$B$25,DATA!$C$24:$C$25,"error",0,1)/1000)</f>
        <v>0</v>
      </c>
      <c r="AL294" s="47">
        <f t="shared" si="242"/>
        <v>24.325685719723417</v>
      </c>
      <c r="AM294" s="47">
        <f t="shared" si="243"/>
        <v>14.997354459296837</v>
      </c>
      <c r="AN294" s="47">
        <f t="shared" si="220"/>
        <v>2.6572191334752189</v>
      </c>
      <c r="AO294" s="47">
        <f t="shared" si="221"/>
        <v>0.88013690846426917</v>
      </c>
      <c r="AP294" s="47">
        <f t="shared" si="222"/>
        <v>0.53610435733582562</v>
      </c>
      <c r="AQ294" s="47">
        <f t="shared" si="223"/>
        <v>0.22754510562701027</v>
      </c>
      <c r="AR294" s="47">
        <f t="shared" si="224"/>
        <v>0</v>
      </c>
      <c r="AS294" s="47">
        <f t="shared" si="225"/>
        <v>1.643786371427105</v>
      </c>
      <c r="AT294" s="47">
        <f t="shared" si="226"/>
        <v>1.0134327620481138</v>
      </c>
      <c r="AU294" s="47">
        <f t="shared" si="227"/>
        <v>0.1445166804176328</v>
      </c>
      <c r="AV294" s="47">
        <f t="shared" si="228"/>
        <v>4.7867510331353072E-2</v>
      </c>
      <c r="AW294" s="47">
        <f t="shared" si="229"/>
        <v>2.9156805738590197E-2</v>
      </c>
      <c r="AX294" s="47">
        <f t="shared" si="230"/>
        <v>1.2375367502148018E-2</v>
      </c>
      <c r="AY294" s="47">
        <f t="shared" si="231"/>
        <v>0</v>
      </c>
      <c r="AZ294" s="47">
        <f t="shared" si="232"/>
        <v>8.9399683572091285E-2</v>
      </c>
      <c r="BA294" s="47">
        <f t="shared" si="233"/>
        <v>5.5116996845541513E-2</v>
      </c>
      <c r="BB294" s="23">
        <f>IF(V294&gt;0,J294*DATA!$C$4,0)</f>
        <v>78721.5</v>
      </c>
      <c r="BC294" s="23">
        <f>IF(X294&gt;0,N294*_xlfn.XLOOKUP(Budapest!O294,DATA!$B$5:$B$6,DATA!$C$5:$C$6,"error",0,1),0)</f>
        <v>21402.576000000001</v>
      </c>
      <c r="BD294" s="23">
        <f>IF(Z294&gt;0,(L294-M294)*DATA!$C$7,"0,00 ")</f>
        <v>33914.999999999993</v>
      </c>
      <c r="BE294" s="23">
        <f>IF(G294="basement",D294*DATA!$C$8,IF(G294="ground",0,"error"))</f>
        <v>0</v>
      </c>
      <c r="BF294" s="23">
        <f t="shared" si="234"/>
        <v>134039.076</v>
      </c>
      <c r="BG294" s="23">
        <v>1.48</v>
      </c>
      <c r="BH294" s="23">
        <v>2.5880594208349001</v>
      </c>
      <c r="BI294" s="23">
        <f t="shared" si="235"/>
        <v>0.56999999999999995</v>
      </c>
      <c r="BJ294" s="23">
        <v>2.33</v>
      </c>
      <c r="BK294" s="23">
        <f t="shared" si="236"/>
        <v>0.21630769230769231</v>
      </c>
      <c r="BL294" s="23">
        <f t="shared" si="237"/>
        <v>0.23928112965340181</v>
      </c>
      <c r="BM294" s="5">
        <v>1.1000000000000001</v>
      </c>
      <c r="BN294" s="5">
        <f t="shared" si="238"/>
        <v>0.56999999999999995</v>
      </c>
      <c r="BO294" s="50"/>
      <c r="BP294" s="48">
        <f t="shared" si="201"/>
        <v>7575.75</v>
      </c>
      <c r="BQ294" s="51">
        <f t="shared" si="202"/>
        <v>5</v>
      </c>
      <c r="BR294" s="47">
        <f t="shared" si="239"/>
        <v>2424.2400000000002</v>
      </c>
      <c r="BS294" s="46">
        <f t="shared" si="203"/>
        <v>17.5</v>
      </c>
      <c r="BT294" s="46">
        <f t="shared" si="240"/>
        <v>6060.6</v>
      </c>
      <c r="BU294" s="46">
        <f t="shared" si="204"/>
        <v>169.80709289249998</v>
      </c>
      <c r="BV294" s="46">
        <f t="shared" si="205"/>
        <v>113.56277043865383</v>
      </c>
      <c r="BW294" s="46">
        <f t="shared" si="206"/>
        <v>135.54784748087292</v>
      </c>
      <c r="BX294" s="46">
        <f t="shared" si="207"/>
        <v>155.26603664249998</v>
      </c>
      <c r="BY294" s="46">
        <f t="shared" si="208"/>
        <v>169.80709289249998</v>
      </c>
      <c r="BZ294" s="46">
        <f t="shared" si="241"/>
        <v>195685.693849317</v>
      </c>
      <c r="CA294" s="46">
        <f t="shared" si="241"/>
        <v>130869.73665350467</v>
      </c>
      <c r="CB294" s="46">
        <f t="shared" si="241"/>
        <v>156205.33943695796</v>
      </c>
      <c r="CC294" s="46">
        <f t="shared" si="241"/>
        <v>178928.58062681698</v>
      </c>
      <c r="CD294" s="46">
        <f t="shared" si="241"/>
        <v>195685.693849317</v>
      </c>
    </row>
    <row r="295" spans="1:82" s="54" customFormat="1" x14ac:dyDescent="0.35">
      <c r="A295" s="39">
        <v>292</v>
      </c>
      <c r="B295" s="40" t="s">
        <v>82</v>
      </c>
      <c r="C295" s="40" t="s">
        <v>383</v>
      </c>
      <c r="D295" s="41">
        <v>452.5</v>
      </c>
      <c r="E295" s="41">
        <f t="shared" si="209"/>
        <v>1448</v>
      </c>
      <c r="F295" s="41">
        <v>85.8</v>
      </c>
      <c r="G295" s="42" t="s">
        <v>90</v>
      </c>
      <c r="H295" s="43">
        <v>4</v>
      </c>
      <c r="I295" s="44">
        <v>17.5</v>
      </c>
      <c r="J295" s="41">
        <f t="shared" si="210"/>
        <v>1231.2</v>
      </c>
      <c r="K295" s="42" t="s">
        <v>85</v>
      </c>
      <c r="L295" s="44">
        <v>270.3</v>
      </c>
      <c r="M295" s="44">
        <v>94.6</v>
      </c>
      <c r="N295" s="41">
        <v>466.07499999999999</v>
      </c>
      <c r="O295" s="45" t="s">
        <v>86</v>
      </c>
      <c r="P295" s="45" t="s">
        <v>85</v>
      </c>
      <c r="Q295" s="45" t="s">
        <v>87</v>
      </c>
      <c r="R295" s="45" t="s">
        <v>88</v>
      </c>
      <c r="S295" s="46">
        <f t="shared" si="211"/>
        <v>200124.85639002503</v>
      </c>
      <c r="T295" s="46">
        <f t="shared" si="194"/>
        <v>138.20777375001728</v>
      </c>
      <c r="U295" s="47">
        <f t="shared" si="212"/>
        <v>134233.18229252347</v>
      </c>
      <c r="V295" s="47">
        <f t="shared" si="195"/>
        <v>65891.674097501556</v>
      </c>
      <c r="W295" s="47">
        <f t="shared" si="213"/>
        <v>158856.98766377769</v>
      </c>
      <c r="X295" s="47">
        <f t="shared" si="196"/>
        <v>41267.86872624734</v>
      </c>
      <c r="Y295" s="48">
        <f t="shared" si="214"/>
        <v>187103.07490752501</v>
      </c>
      <c r="Z295" s="47">
        <f t="shared" si="197"/>
        <v>13021.781482500024</v>
      </c>
      <c r="AA295" s="48">
        <f t="shared" si="215"/>
        <v>195947.78373839459</v>
      </c>
      <c r="AB295" s="47">
        <f t="shared" si="198"/>
        <v>4177.0726516304421</v>
      </c>
      <c r="AC295" s="47">
        <f t="shared" si="216"/>
        <v>124358.39695787936</v>
      </c>
      <c r="AD295" s="47">
        <f t="shared" si="217"/>
        <v>75766.459432145668</v>
      </c>
      <c r="AE295" s="47">
        <f t="shared" si="218"/>
        <v>52.324902922752536</v>
      </c>
      <c r="AF295" s="49">
        <f t="shared" si="219"/>
        <v>0.6214040534550902</v>
      </c>
      <c r="AG295" s="47">
        <f>IF(ISBLANK($D295),"",S295*_xlfn.XLOOKUP(Q295,DATA!$B$24:$B$25,DATA!$C$24:$C$25,"error",0,1)/1000)</f>
        <v>40.215089891575523</v>
      </c>
      <c r="AH295" s="47">
        <f>IF(ISBLANK($D295),"",V295*_xlfn.XLOOKUP(Q295,DATA!$B$24:$B$25,DATA!$C$24:$C$25,"error",0,1)/1000)</f>
        <v>13.240931909892938</v>
      </c>
      <c r="AI295" s="47">
        <f>IF(ISBLANK($D295),"",X295*_xlfn.XLOOKUP(Q295,DATA!$B$24:$B$25,DATA!$C$24:$C$25,"error",0,1)/1000)</f>
        <v>8.2927782205394038</v>
      </c>
      <c r="AJ295" s="47">
        <f>IF(ISBLANK($D295),"",Z295*_xlfn.XLOOKUP(Q295,DATA!$B$24:$B$25,DATA!$C$24:$C$25,"error",0,1)/1000)</f>
        <v>2.6167269889083795</v>
      </c>
      <c r="AK295" s="47">
        <f>IF(ISBLANK($D295),"",AB295*_xlfn.XLOOKUP(Q295,DATA!$B$24:$B$25,DATA!$C$24:$C$25,"error",0,1)/1000)</f>
        <v>0.83938274934513735</v>
      </c>
      <c r="AL295" s="47">
        <f t="shared" si="242"/>
        <v>24.989819868685856</v>
      </c>
      <c r="AM295" s="47">
        <f t="shared" si="243"/>
        <v>15.225270022889667</v>
      </c>
      <c r="AN295" s="47">
        <f t="shared" si="220"/>
        <v>2.7174985918645427</v>
      </c>
      <c r="AO295" s="47">
        <f t="shared" si="221"/>
        <v>0.89474408529535798</v>
      </c>
      <c r="AP295" s="47">
        <f t="shared" si="222"/>
        <v>0.56037704249124798</v>
      </c>
      <c r="AQ295" s="47">
        <f t="shared" si="223"/>
        <v>0.17682297681851275</v>
      </c>
      <c r="AR295" s="47">
        <f t="shared" si="224"/>
        <v>5.6720535638007843E-2</v>
      </c>
      <c r="AS295" s="47">
        <f t="shared" si="225"/>
        <v>1.6886646402431265</v>
      </c>
      <c r="AT295" s="47">
        <f t="shared" si="226"/>
        <v>1.0288339516214162</v>
      </c>
      <c r="AU295" s="47">
        <f t="shared" si="227"/>
        <v>0.1477950653705534</v>
      </c>
      <c r="AV295" s="47">
        <f t="shared" si="228"/>
        <v>4.8661942630634884E-2</v>
      </c>
      <c r="AW295" s="47">
        <f t="shared" si="229"/>
        <v>3.0476910595315477E-2</v>
      </c>
      <c r="AX295" s="47">
        <f t="shared" si="230"/>
        <v>9.6167716502760219E-3</v>
      </c>
      <c r="AY295" s="47">
        <f t="shared" si="231"/>
        <v>3.084827825695535E-3</v>
      </c>
      <c r="AZ295" s="47">
        <f t="shared" si="232"/>
        <v>9.1840452701921912E-2</v>
      </c>
      <c r="BA295" s="47">
        <f t="shared" si="233"/>
        <v>5.5954612668631484E-2</v>
      </c>
      <c r="BB295" s="23">
        <f>IF(V295&gt;0,J295*DATA!$C$4,0)</f>
        <v>80028</v>
      </c>
      <c r="BC295" s="23">
        <f>IF(X295&gt;0,N295*_xlfn.XLOOKUP(Budapest!O295,DATA!$B$5:$B$6,DATA!$C$5:$C$6,"error",0,1),0)</f>
        <v>22371.599999999999</v>
      </c>
      <c r="BD295" s="23">
        <f>IF(Z295&gt;0,(L295-M295)*DATA!$C$7,"0,00 ")</f>
        <v>26355.000000000004</v>
      </c>
      <c r="BE295" s="23">
        <f>IF(G295="basement",D295*DATA!$C$8,IF(G295="ground",0,"error"))</f>
        <v>18100</v>
      </c>
      <c r="BF295" s="23">
        <f t="shared" si="234"/>
        <v>146854.6</v>
      </c>
      <c r="BG295" s="23">
        <v>1.48</v>
      </c>
      <c r="BH295" s="23">
        <v>2.237532371439142</v>
      </c>
      <c r="BI295" s="23">
        <f t="shared" si="235"/>
        <v>0.85</v>
      </c>
      <c r="BJ295" s="23">
        <v>2.33</v>
      </c>
      <c r="BK295" s="23">
        <f t="shared" si="236"/>
        <v>0.21630769230769231</v>
      </c>
      <c r="BL295" s="23">
        <f t="shared" si="237"/>
        <v>0.23928112965340181</v>
      </c>
      <c r="BM295" s="5">
        <v>1.1000000000000001</v>
      </c>
      <c r="BN295" s="5">
        <f t="shared" si="238"/>
        <v>0.40124223602484466</v>
      </c>
      <c r="BO295" s="50"/>
      <c r="BP295" s="48">
        <f t="shared" si="201"/>
        <v>7918.75</v>
      </c>
      <c r="BQ295" s="51">
        <f t="shared" si="202"/>
        <v>4</v>
      </c>
      <c r="BR295" s="47">
        <f t="shared" si="239"/>
        <v>2534</v>
      </c>
      <c r="BS295" s="46">
        <f t="shared" si="203"/>
        <v>17.5</v>
      </c>
      <c r="BT295" s="46">
        <f t="shared" si="240"/>
        <v>6335</v>
      </c>
      <c r="BU295" s="46">
        <f t="shared" si="204"/>
        <v>173.6591950625</v>
      </c>
      <c r="BV295" s="46">
        <f t="shared" si="205"/>
        <v>116.48141469326924</v>
      </c>
      <c r="BW295" s="46">
        <f t="shared" si="206"/>
        <v>137.84882650449296</v>
      </c>
      <c r="BX295" s="46">
        <f t="shared" si="207"/>
        <v>162.35948881249999</v>
      </c>
      <c r="BY295" s="46">
        <f t="shared" si="208"/>
        <v>170.03452250815218</v>
      </c>
      <c r="BZ295" s="46">
        <f t="shared" si="241"/>
        <v>200124.85639002503</v>
      </c>
      <c r="CA295" s="46">
        <f t="shared" si="241"/>
        <v>134233.18229252347</v>
      </c>
      <c r="CB295" s="46">
        <f t="shared" si="241"/>
        <v>158856.98766377769</v>
      </c>
      <c r="CC295" s="46">
        <f t="shared" si="241"/>
        <v>187103.07490752501</v>
      </c>
      <c r="CD295" s="46">
        <f t="shared" si="241"/>
        <v>195947.78373839459</v>
      </c>
    </row>
    <row r="296" spans="1:82" s="54" customFormat="1" x14ac:dyDescent="0.35">
      <c r="A296" s="39">
        <v>293</v>
      </c>
      <c r="B296" s="40" t="s">
        <v>82</v>
      </c>
      <c r="C296" s="40" t="s">
        <v>384</v>
      </c>
      <c r="D296" s="41">
        <v>522.29999999999995</v>
      </c>
      <c r="E296" s="41">
        <f t="shared" si="209"/>
        <v>2507.04</v>
      </c>
      <c r="F296" s="41">
        <v>92</v>
      </c>
      <c r="G296" s="42" t="s">
        <v>84</v>
      </c>
      <c r="H296" s="43">
        <v>6</v>
      </c>
      <c r="I296" s="44">
        <v>19.5</v>
      </c>
      <c r="J296" s="41">
        <f t="shared" si="210"/>
        <v>1489.1</v>
      </c>
      <c r="K296" s="42" t="s">
        <v>85</v>
      </c>
      <c r="L296" s="44">
        <v>304.89999999999998</v>
      </c>
      <c r="M296" s="44">
        <v>0</v>
      </c>
      <c r="N296" s="41">
        <v>537.96899999999994</v>
      </c>
      <c r="O296" s="45" t="s">
        <v>86</v>
      </c>
      <c r="P296" s="45" t="s">
        <v>85</v>
      </c>
      <c r="Q296" s="45" t="s">
        <v>87</v>
      </c>
      <c r="R296" s="45" t="s">
        <v>88</v>
      </c>
      <c r="S296" s="46">
        <f t="shared" si="211"/>
        <v>245214.10313817902</v>
      </c>
      <c r="T296" s="46">
        <f t="shared" si="194"/>
        <v>97.810207710359236</v>
      </c>
      <c r="U296" s="47">
        <f t="shared" si="212"/>
        <v>165520.07138168981</v>
      </c>
      <c r="V296" s="47">
        <f t="shared" si="195"/>
        <v>79694.031756489218</v>
      </c>
      <c r="W296" s="47">
        <f t="shared" si="213"/>
        <v>197580.49466145199</v>
      </c>
      <c r="X296" s="47">
        <f t="shared" si="196"/>
        <v>47633.608476727037</v>
      </c>
      <c r="Y296" s="48">
        <f t="shared" si="214"/>
        <v>222616.82838567899</v>
      </c>
      <c r="Z296" s="47">
        <f t="shared" si="197"/>
        <v>22597.27475250003</v>
      </c>
      <c r="AA296" s="48">
        <f t="shared" si="215"/>
        <v>245214.10313817902</v>
      </c>
      <c r="AB296" s="47">
        <f t="shared" si="198"/>
        <v>0</v>
      </c>
      <c r="AC296" s="47">
        <f t="shared" si="216"/>
        <v>149924.91498571628</v>
      </c>
      <c r="AD296" s="47">
        <f t="shared" si="217"/>
        <v>95289.188152462739</v>
      </c>
      <c r="AE296" s="47">
        <f t="shared" si="218"/>
        <v>38.008642922515293</v>
      </c>
      <c r="AF296" s="49">
        <f t="shared" si="219"/>
        <v>0.61140412833936009</v>
      </c>
      <c r="AG296" s="47">
        <f>IF(ISBLANK($D296),"",S296*_xlfn.XLOOKUP(Q296,DATA!$B$24:$B$25,DATA!$C$24:$C$25,"error",0,1)/1000)</f>
        <v>49.275774025617075</v>
      </c>
      <c r="AH296" s="47">
        <f>IF(ISBLANK($D296),"",V296*_xlfn.XLOOKUP(Q296,DATA!$B$24:$B$25,DATA!$C$24:$C$25,"error",0,1)/1000)</f>
        <v>16.014515681466509</v>
      </c>
      <c r="AI296" s="47">
        <f>IF(ISBLANK($D296),"",X296*_xlfn.XLOOKUP(Q296,DATA!$B$24:$B$25,DATA!$C$24:$C$25,"error",0,1)/1000)</f>
        <v>9.5719736233982964</v>
      </c>
      <c r="AJ296" s="47">
        <f>IF(ISBLANK($D296),"",Z296*_xlfn.XLOOKUP(Q296,DATA!$B$24:$B$25,DATA!$C$24:$C$25,"error",0,1)/1000)</f>
        <v>4.5409223615148813</v>
      </c>
      <c r="AK296" s="47">
        <f>IF(ISBLANK($D296),"",AB296*_xlfn.XLOOKUP(Q296,DATA!$B$24:$B$25,DATA!$C$24:$C$25,"error",0,1)/1000)</f>
        <v>0</v>
      </c>
      <c r="AL296" s="47">
        <f t="shared" si="242"/>
        <v>30.127411666379686</v>
      </c>
      <c r="AM296" s="47">
        <f t="shared" si="243"/>
        <v>19.148362359237389</v>
      </c>
      <c r="AN296" s="47">
        <f t="shared" si="220"/>
        <v>3.3297661869879676</v>
      </c>
      <c r="AO296" s="47">
        <f t="shared" si="221"/>
        <v>1.0821665183668918</v>
      </c>
      <c r="AP296" s="47">
        <f t="shared" si="222"/>
        <v>0.64681752329984266</v>
      </c>
      <c r="AQ296" s="47">
        <f t="shared" si="223"/>
        <v>0.30684875146251855</v>
      </c>
      <c r="AR296" s="47">
        <f t="shared" si="224"/>
        <v>0</v>
      </c>
      <c r="AS296" s="47">
        <f t="shared" si="225"/>
        <v>2.035832793129253</v>
      </c>
      <c r="AT296" s="47">
        <f t="shared" si="226"/>
        <v>1.2939333938587145</v>
      </c>
      <c r="AU296" s="47">
        <f t="shared" si="227"/>
        <v>0.18109411822616153</v>
      </c>
      <c r="AV296" s="47">
        <f t="shared" si="228"/>
        <v>5.8855180938335257E-2</v>
      </c>
      <c r="AW296" s="47">
        <f t="shared" si="229"/>
        <v>3.5178100340184024E-2</v>
      </c>
      <c r="AX296" s="47">
        <f t="shared" si="230"/>
        <v>1.6688410222932028E-2</v>
      </c>
      <c r="AY296" s="47">
        <f t="shared" si="231"/>
        <v>0</v>
      </c>
      <c r="AZ296" s="47">
        <f t="shared" si="232"/>
        <v>0.11072169150145132</v>
      </c>
      <c r="BA296" s="47">
        <f t="shared" si="233"/>
        <v>7.037242672471021E-2</v>
      </c>
      <c r="BB296" s="23">
        <f>IF(V296&gt;0,J296*DATA!$C$4,0)</f>
        <v>96791.5</v>
      </c>
      <c r="BC296" s="23">
        <f>IF(X296&gt;0,N296*_xlfn.XLOOKUP(Budapest!O296,DATA!$B$5:$B$6,DATA!$C$5:$C$6,"error",0,1),0)</f>
        <v>25822.511999999995</v>
      </c>
      <c r="BD296" s="23">
        <f>IF(Z296&gt;0,(L296-M296)*DATA!$C$7,"0,00 ")</f>
        <v>45735</v>
      </c>
      <c r="BE296" s="23">
        <f>IF(G296="basement",D296*DATA!$C$8,IF(G296="ground",0,"error"))</f>
        <v>0</v>
      </c>
      <c r="BF296" s="23">
        <f t="shared" si="234"/>
        <v>168349.01199999999</v>
      </c>
      <c r="BG296" s="23">
        <v>1.48</v>
      </c>
      <c r="BH296" s="23">
        <v>2.85</v>
      </c>
      <c r="BI296" s="23">
        <f t="shared" si="235"/>
        <v>0.56999999999999995</v>
      </c>
      <c r="BJ296" s="23">
        <v>2.33</v>
      </c>
      <c r="BK296" s="23">
        <f t="shared" si="236"/>
        <v>0.21630769230769231</v>
      </c>
      <c r="BL296" s="23">
        <f t="shared" si="237"/>
        <v>0.23928112965340181</v>
      </c>
      <c r="BM296" s="5">
        <v>1.1000000000000001</v>
      </c>
      <c r="BN296" s="5">
        <f t="shared" si="238"/>
        <v>0.56999999999999995</v>
      </c>
      <c r="BO296" s="50"/>
      <c r="BP296" s="48">
        <f t="shared" si="201"/>
        <v>10184.849999999999</v>
      </c>
      <c r="BQ296" s="51">
        <f t="shared" si="202"/>
        <v>6</v>
      </c>
      <c r="BR296" s="47">
        <f t="shared" si="239"/>
        <v>3259.1519999999996</v>
      </c>
      <c r="BS296" s="46">
        <f t="shared" si="203"/>
        <v>19.5</v>
      </c>
      <c r="BT296" s="46">
        <f t="shared" si="240"/>
        <v>8147.8799999999992</v>
      </c>
      <c r="BU296" s="46">
        <f t="shared" si="204"/>
        <v>212.78558064750001</v>
      </c>
      <c r="BV296" s="46">
        <f t="shared" si="205"/>
        <v>143.6307457321154</v>
      </c>
      <c r="BW296" s="46">
        <f t="shared" si="206"/>
        <v>171.45131435391528</v>
      </c>
      <c r="BX296" s="46">
        <f t="shared" si="207"/>
        <v>193.17669939749999</v>
      </c>
      <c r="BY296" s="46">
        <f t="shared" si="208"/>
        <v>212.78558064750001</v>
      </c>
      <c r="BZ296" s="46">
        <f t="shared" si="241"/>
        <v>245214.10313817902</v>
      </c>
      <c r="CA296" s="46">
        <f t="shared" si="241"/>
        <v>165520.07138168981</v>
      </c>
      <c r="CB296" s="46">
        <f t="shared" si="241"/>
        <v>197580.49466145199</v>
      </c>
      <c r="CC296" s="46">
        <f t="shared" si="241"/>
        <v>222616.82838567899</v>
      </c>
      <c r="CD296" s="46">
        <f t="shared" si="241"/>
        <v>245214.10313817902</v>
      </c>
    </row>
    <row r="297" spans="1:82" s="54" customFormat="1" x14ac:dyDescent="0.35">
      <c r="A297" s="39">
        <v>294</v>
      </c>
      <c r="B297" s="40" t="s">
        <v>82</v>
      </c>
      <c r="C297" s="40" t="s">
        <v>385</v>
      </c>
      <c r="D297" s="41">
        <v>965.8</v>
      </c>
      <c r="E297" s="41">
        <f t="shared" si="209"/>
        <v>3090.56</v>
      </c>
      <c r="F297" s="41">
        <v>139</v>
      </c>
      <c r="G297" s="42" t="s">
        <v>84</v>
      </c>
      <c r="H297" s="43">
        <v>4</v>
      </c>
      <c r="I297" s="44">
        <v>14.5</v>
      </c>
      <c r="J297" s="41">
        <f t="shared" si="210"/>
        <v>1672.9</v>
      </c>
      <c r="K297" s="42" t="s">
        <v>85</v>
      </c>
      <c r="L297" s="44">
        <v>342.6</v>
      </c>
      <c r="M297" s="44">
        <v>154.19999999999999</v>
      </c>
      <c r="N297" s="41">
        <v>994.774</v>
      </c>
      <c r="O297" s="45" t="s">
        <v>86</v>
      </c>
      <c r="P297" s="45" t="s">
        <v>85</v>
      </c>
      <c r="Q297" s="45" t="s">
        <v>87</v>
      </c>
      <c r="R297" s="45" t="s">
        <v>88</v>
      </c>
      <c r="S297" s="46">
        <f t="shared" si="211"/>
        <v>321083.03606023401</v>
      </c>
      <c r="T297" s="46">
        <f t="shared" si="194"/>
        <v>103.89153941688043</v>
      </c>
      <c r="U297" s="47">
        <f t="shared" si="212"/>
        <v>231552.34925247708</v>
      </c>
      <c r="V297" s="47">
        <f t="shared" si="195"/>
        <v>89530.686807756923</v>
      </c>
      <c r="W297" s="47">
        <f t="shared" si="213"/>
        <v>233002.35624628997</v>
      </c>
      <c r="X297" s="47">
        <f t="shared" si="196"/>
        <v>88080.679813944036</v>
      </c>
      <c r="Y297" s="48">
        <f t="shared" si="214"/>
        <v>307120.01027023408</v>
      </c>
      <c r="Z297" s="47">
        <f t="shared" si="197"/>
        <v>13963.025789999927</v>
      </c>
      <c r="AA297" s="48">
        <f t="shared" si="215"/>
        <v>321083.03606023401</v>
      </c>
      <c r="AB297" s="47">
        <f t="shared" si="198"/>
        <v>0</v>
      </c>
      <c r="AC297" s="47">
        <f t="shared" si="216"/>
        <v>191574.39241170089</v>
      </c>
      <c r="AD297" s="47">
        <f t="shared" si="217"/>
        <v>129508.64364853312</v>
      </c>
      <c r="AE297" s="47">
        <f t="shared" si="218"/>
        <v>41.90458805152889</v>
      </c>
      <c r="AF297" s="49">
        <f t="shared" si="219"/>
        <v>0.59665061961031851</v>
      </c>
      <c r="AG297" s="47">
        <f>IF(ISBLANK($D297),"",S297*_xlfn.XLOOKUP(Q297,DATA!$B$24:$B$25,DATA!$C$24:$C$25,"error",0,1)/1000)</f>
        <v>64.521636096304022</v>
      </c>
      <c r="AH297" s="47">
        <f>IF(ISBLANK($D297),"",V297*_xlfn.XLOOKUP(Q297,DATA!$B$24:$B$25,DATA!$C$24:$C$25,"error",0,1)/1000)</f>
        <v>17.991191514018752</v>
      </c>
      <c r="AI297" s="47">
        <f>IF(ISBLANK($D297),"",X297*_xlfn.XLOOKUP(Q297,DATA!$B$24:$B$25,DATA!$C$24:$C$25,"error",0,1)/1000)</f>
        <v>17.699812608612053</v>
      </c>
      <c r="AJ297" s="47">
        <f>IF(ISBLANK($D297),"",Z297*_xlfn.XLOOKUP(Q297,DATA!$B$24:$B$25,DATA!$C$24:$C$25,"error",0,1)/1000)</f>
        <v>2.8058700325004851</v>
      </c>
      <c r="AK297" s="47">
        <f>IF(ISBLANK($D297),"",AB297*_xlfn.XLOOKUP(Q297,DATA!$B$24:$B$25,DATA!$C$24:$C$25,"error",0,1)/1000)</f>
        <v>0</v>
      </c>
      <c r="AL297" s="47">
        <f t="shared" si="242"/>
        <v>38.496874155131287</v>
      </c>
      <c r="AM297" s="47">
        <f t="shared" si="243"/>
        <v>26.024761941172734</v>
      </c>
      <c r="AN297" s="47">
        <f t="shared" si="220"/>
        <v>4.3599916277504889</v>
      </c>
      <c r="AO297" s="47">
        <f t="shared" si="221"/>
        <v>1.2157386129715757</v>
      </c>
      <c r="AP297" s="47">
        <f t="shared" si="222"/>
        <v>1.1960489450564578</v>
      </c>
      <c r="AQ297" s="47">
        <f t="shared" si="223"/>
        <v>0.18960414816509713</v>
      </c>
      <c r="AR297" s="47">
        <f t="shared" si="224"/>
        <v>0</v>
      </c>
      <c r="AS297" s="47">
        <f t="shared" si="225"/>
        <v>2.6013917061931306</v>
      </c>
      <c r="AT297" s="47">
        <f t="shared" si="226"/>
        <v>1.7585999215573582</v>
      </c>
      <c r="AU297" s="47">
        <f t="shared" si="227"/>
        <v>0.23712440903099807</v>
      </c>
      <c r="AV297" s="47">
        <f t="shared" si="228"/>
        <v>6.6119691217340043E-2</v>
      </c>
      <c r="AW297" s="47">
        <f t="shared" si="229"/>
        <v>6.5048840338023606E-2</v>
      </c>
      <c r="AX297" s="47">
        <f t="shared" si="230"/>
        <v>1.031189401771195E-2</v>
      </c>
      <c r="AY297" s="47">
        <f t="shared" si="231"/>
        <v>0</v>
      </c>
      <c r="AZ297" s="47">
        <f t="shared" si="232"/>
        <v>0.14148042557307561</v>
      </c>
      <c r="BA297" s="47">
        <f t="shared" si="233"/>
        <v>9.5643983457922466E-2</v>
      </c>
      <c r="BB297" s="23">
        <f>IF(V297&gt;0,J297*DATA!$C$4,0)</f>
        <v>108738.5</v>
      </c>
      <c r="BC297" s="23">
        <f>IF(X297&gt;0,N297*_xlfn.XLOOKUP(Budapest!O297,DATA!$B$5:$B$6,DATA!$C$5:$C$6,"error",0,1),0)</f>
        <v>47749.152000000002</v>
      </c>
      <c r="BD297" s="23">
        <f>IF(Z297&gt;0,(L297-M297)*DATA!$C$7,"0,00 ")</f>
        <v>28260.000000000004</v>
      </c>
      <c r="BE297" s="23">
        <f>IF(G297="basement",D297*DATA!$C$8,IF(G297="ground",0,"error"))</f>
        <v>0</v>
      </c>
      <c r="BF297" s="23">
        <f t="shared" si="234"/>
        <v>184747.652</v>
      </c>
      <c r="BG297" s="23">
        <v>1.48</v>
      </c>
      <c r="BH297" s="23">
        <v>2.0623467600700529</v>
      </c>
      <c r="BI297" s="23">
        <f t="shared" si="235"/>
        <v>0.56999999999999995</v>
      </c>
      <c r="BJ297" s="23">
        <v>2.33</v>
      </c>
      <c r="BK297" s="23">
        <f t="shared" si="236"/>
        <v>0.21630769230769231</v>
      </c>
      <c r="BL297" s="23">
        <f t="shared" si="237"/>
        <v>0.23928112965340181</v>
      </c>
      <c r="BM297" s="5">
        <v>1.1000000000000001</v>
      </c>
      <c r="BN297" s="5">
        <f t="shared" si="238"/>
        <v>0.56999999999999995</v>
      </c>
      <c r="BO297" s="50"/>
      <c r="BP297" s="48">
        <f t="shared" si="201"/>
        <v>14004.099999999999</v>
      </c>
      <c r="BQ297" s="51">
        <f t="shared" si="202"/>
        <v>4</v>
      </c>
      <c r="BR297" s="47">
        <f t="shared" si="239"/>
        <v>4481.3119999999999</v>
      </c>
      <c r="BS297" s="46">
        <f t="shared" si="203"/>
        <v>14.5</v>
      </c>
      <c r="BT297" s="46">
        <f t="shared" si="240"/>
        <v>11203.279999999999</v>
      </c>
      <c r="BU297" s="46">
        <f t="shared" si="204"/>
        <v>278.62116978500001</v>
      </c>
      <c r="BV297" s="46">
        <f t="shared" si="205"/>
        <v>200.93053562346154</v>
      </c>
      <c r="BW297" s="46">
        <f t="shared" si="206"/>
        <v>202.18878535776636</v>
      </c>
      <c r="BX297" s="46">
        <f t="shared" si="207"/>
        <v>266.50469478500003</v>
      </c>
      <c r="BY297" s="46">
        <f t="shared" si="208"/>
        <v>278.62116978500001</v>
      </c>
      <c r="BZ297" s="46">
        <f t="shared" si="241"/>
        <v>321083.03606023401</v>
      </c>
      <c r="CA297" s="46">
        <f t="shared" si="241"/>
        <v>231552.34925247708</v>
      </c>
      <c r="CB297" s="46">
        <f t="shared" si="241"/>
        <v>233002.35624628997</v>
      </c>
      <c r="CC297" s="46">
        <f t="shared" si="241"/>
        <v>307120.01027023408</v>
      </c>
      <c r="CD297" s="46">
        <f t="shared" si="241"/>
        <v>321083.03606023401</v>
      </c>
    </row>
    <row r="298" spans="1:82" s="54" customFormat="1" x14ac:dyDescent="0.35">
      <c r="A298" s="39">
        <v>295</v>
      </c>
      <c r="B298" s="40" t="s">
        <v>82</v>
      </c>
      <c r="C298" s="40" t="s">
        <v>386</v>
      </c>
      <c r="D298" s="41">
        <v>1445.9</v>
      </c>
      <c r="E298" s="41">
        <f t="shared" si="209"/>
        <v>5783.6</v>
      </c>
      <c r="F298" s="41">
        <v>155.6</v>
      </c>
      <c r="G298" s="42" t="s">
        <v>90</v>
      </c>
      <c r="H298" s="43">
        <v>5</v>
      </c>
      <c r="I298" s="44">
        <v>17.5</v>
      </c>
      <c r="J298" s="41">
        <f t="shared" si="210"/>
        <v>2231.1999999999998</v>
      </c>
      <c r="K298" s="42" t="s">
        <v>85</v>
      </c>
      <c r="L298" s="44">
        <v>491.8</v>
      </c>
      <c r="M298" s="44">
        <v>442.6</v>
      </c>
      <c r="N298" s="41">
        <v>1489.277</v>
      </c>
      <c r="O298" s="45" t="s">
        <v>86</v>
      </c>
      <c r="P298" s="45" t="s">
        <v>85</v>
      </c>
      <c r="Q298" s="45" t="s">
        <v>87</v>
      </c>
      <c r="R298" s="45" t="s">
        <v>88</v>
      </c>
      <c r="S298" s="46">
        <f t="shared" si="211"/>
        <v>477444.63494658709</v>
      </c>
      <c r="T298" s="46">
        <f t="shared" si="194"/>
        <v>82.551461883011797</v>
      </c>
      <c r="U298" s="47">
        <f t="shared" si="212"/>
        <v>358034.70703370089</v>
      </c>
      <c r="V298" s="47">
        <f t="shared" si="195"/>
        <v>119409.9279128862</v>
      </c>
      <c r="W298" s="47">
        <f t="shared" si="213"/>
        <v>345578.97441336932</v>
      </c>
      <c r="X298" s="47">
        <f t="shared" si="196"/>
        <v>131865.66053321777</v>
      </c>
      <c r="Y298" s="48">
        <f t="shared" si="214"/>
        <v>473798.23967658711</v>
      </c>
      <c r="Z298" s="47">
        <f t="shared" si="197"/>
        <v>3646.3952699999791</v>
      </c>
      <c r="AA298" s="48">
        <f t="shared" si="215"/>
        <v>464097.38777091319</v>
      </c>
      <c r="AB298" s="47">
        <f t="shared" si="198"/>
        <v>13347.247175673896</v>
      </c>
      <c r="AC298" s="47">
        <f t="shared" si="216"/>
        <v>268269.23089177784</v>
      </c>
      <c r="AD298" s="47">
        <f t="shared" si="217"/>
        <v>209175.40405480925</v>
      </c>
      <c r="AE298" s="47">
        <f t="shared" si="218"/>
        <v>36.166990119442772</v>
      </c>
      <c r="AF298" s="49">
        <f t="shared" si="219"/>
        <v>0.56188552819698101</v>
      </c>
      <c r="AG298" s="47">
        <f>IF(ISBLANK($D298),"",S298*_xlfn.XLOOKUP(Q298,DATA!$B$24:$B$25,DATA!$C$24:$C$25,"error",0,1)/1000)</f>
        <v>95.942499392516666</v>
      </c>
      <c r="AH298" s="47">
        <f>IF(ISBLANK($D298),"",V298*_xlfn.XLOOKUP(Q298,DATA!$B$24:$B$25,DATA!$C$24:$C$25,"error",0,1)/1000)</f>
        <v>23.995425014094479</v>
      </c>
      <c r="AI298" s="47">
        <f>IF(ISBLANK($D298),"",X298*_xlfn.XLOOKUP(Q298,DATA!$B$24:$B$25,DATA!$C$24:$C$25,"error",0,1)/1000)</f>
        <v>26.498404484150107</v>
      </c>
      <c r="AJ298" s="47">
        <f>IF(ISBLANK($D298),"",Z298*_xlfn.XLOOKUP(Q298,DATA!$B$24:$B$25,DATA!$C$24:$C$25,"error",0,1)/1000)</f>
        <v>0.73274312950649578</v>
      </c>
      <c r="AK298" s="47">
        <f>IF(ISBLANK($D298),"",AB298*_xlfn.XLOOKUP(Q298,DATA!$B$24:$B$25,DATA!$C$24:$C$25,"error",0,1)/1000)</f>
        <v>2.6821293199516694</v>
      </c>
      <c r="AL298" s="47">
        <f t="shared" si="242"/>
        <v>53.908701947702752</v>
      </c>
      <c r="AM298" s="47">
        <f t="shared" si="243"/>
        <v>42.033797444813914</v>
      </c>
      <c r="AN298" s="47">
        <f t="shared" si="220"/>
        <v>6.4832282534259997</v>
      </c>
      <c r="AO298" s="47">
        <f t="shared" si="221"/>
        <v>1.6214693007724197</v>
      </c>
      <c r="AP298" s="47">
        <f t="shared" si="222"/>
        <v>1.7906058911339129</v>
      </c>
      <c r="AQ298" s="47">
        <f t="shared" si="223"/>
        <v>4.9514459074961652E-2</v>
      </c>
      <c r="AR298" s="47">
        <f t="shared" si="224"/>
        <v>0.1812424806165642</v>
      </c>
      <c r="AS298" s="47">
        <f t="shared" si="225"/>
        <v>3.6428321315978582</v>
      </c>
      <c r="AT298" s="47">
        <f t="shared" si="226"/>
        <v>2.8403961218281415</v>
      </c>
      <c r="AU298" s="47">
        <f t="shared" si="227"/>
        <v>0.35259968354569682</v>
      </c>
      <c r="AV298" s="47">
        <f t="shared" si="228"/>
        <v>8.8185937619779539E-2</v>
      </c>
      <c r="AW298" s="47">
        <f t="shared" si="229"/>
        <v>9.7384674098931839E-2</v>
      </c>
      <c r="AX298" s="47">
        <f t="shared" si="230"/>
        <v>2.6929149982559855E-3</v>
      </c>
      <c r="AY298" s="47">
        <f t="shared" si="231"/>
        <v>9.8571327141948276E-3</v>
      </c>
      <c r="AZ298" s="47">
        <f t="shared" si="232"/>
        <v>0.19812065943116219</v>
      </c>
      <c r="BA298" s="47">
        <f t="shared" si="233"/>
        <v>0.15447902411453462</v>
      </c>
      <c r="BB298" s="23">
        <f>IF(V298&gt;0,J298*DATA!$C$4,0)</f>
        <v>145028</v>
      </c>
      <c r="BC298" s="23">
        <f>IF(X298&gt;0,N298*_xlfn.XLOOKUP(Budapest!O298,DATA!$B$5:$B$6,DATA!$C$5:$C$6,"error",0,1),0)</f>
        <v>71485.296000000002</v>
      </c>
      <c r="BD298" s="23">
        <f>IF(Z298&gt;0,(L298-M298)*DATA!$C$7,"0,00 ")</f>
        <v>7379.9999999999982</v>
      </c>
      <c r="BE298" s="23">
        <f>IF(G298="basement",D298*DATA!$C$8,IF(G298="ground",0,"error"))</f>
        <v>57836</v>
      </c>
      <c r="BF298" s="23">
        <f t="shared" si="234"/>
        <v>281729.29599999997</v>
      </c>
      <c r="BG298" s="23">
        <v>1.48</v>
      </c>
      <c r="BH298" s="23">
        <v>1.2750711671411143</v>
      </c>
      <c r="BI298" s="23">
        <f t="shared" si="235"/>
        <v>0.85</v>
      </c>
      <c r="BJ298" s="23">
        <v>2.33</v>
      </c>
      <c r="BK298" s="23">
        <f t="shared" si="236"/>
        <v>0.21630769230769231</v>
      </c>
      <c r="BL298" s="23">
        <f t="shared" si="237"/>
        <v>0.23928112965340181</v>
      </c>
      <c r="BM298" s="5">
        <v>1.1000000000000001</v>
      </c>
      <c r="BN298" s="5">
        <f t="shared" si="238"/>
        <v>0.40124223602484466</v>
      </c>
      <c r="BO298" s="50"/>
      <c r="BP298" s="48">
        <f t="shared" si="201"/>
        <v>25303.25</v>
      </c>
      <c r="BQ298" s="51">
        <f t="shared" si="202"/>
        <v>5</v>
      </c>
      <c r="BR298" s="47">
        <f t="shared" si="239"/>
        <v>8097.04</v>
      </c>
      <c r="BS298" s="46">
        <f t="shared" si="203"/>
        <v>17.5</v>
      </c>
      <c r="BT298" s="46">
        <f t="shared" si="240"/>
        <v>20242.600000000002</v>
      </c>
      <c r="BU298" s="46">
        <f t="shared" si="204"/>
        <v>414.30461206750005</v>
      </c>
      <c r="BV298" s="46">
        <f t="shared" si="205"/>
        <v>310.68613939057695</v>
      </c>
      <c r="BW298" s="46">
        <f t="shared" si="206"/>
        <v>299.877624447561</v>
      </c>
      <c r="BX298" s="46">
        <f t="shared" si="207"/>
        <v>411.14043706750005</v>
      </c>
      <c r="BY298" s="46">
        <f t="shared" si="208"/>
        <v>402.72248157836964</v>
      </c>
      <c r="BZ298" s="46">
        <f t="shared" si="241"/>
        <v>477444.63494658709</v>
      </c>
      <c r="CA298" s="46">
        <f t="shared" si="241"/>
        <v>358034.70703370089</v>
      </c>
      <c r="CB298" s="46">
        <f t="shared" si="241"/>
        <v>345578.97441336932</v>
      </c>
      <c r="CC298" s="46">
        <f t="shared" si="241"/>
        <v>473798.23967658711</v>
      </c>
      <c r="CD298" s="46">
        <f t="shared" si="241"/>
        <v>464097.38777091319</v>
      </c>
    </row>
  </sheetData>
  <sheetProtection algorithmName="SHA-512" hashValue="8zpe66pVebyo02wHBlsCZ6I4lQ/YBhveQ6YtKfHsaP4Eohy2dRDMn7624nESVRAJD7DJjdppivsyripa9hYkRg==" saltValue="TExvvqX21DR40tcel+DAEA==" spinCount="100000" sheet="1" objects="1" scenarios="1" selectLockedCells="1" selectUnlockedCells="1"/>
  <mergeCells count="24">
    <mergeCell ref="AG1:AM1"/>
    <mergeCell ref="P2:P3"/>
    <mergeCell ref="Q2:Q3"/>
    <mergeCell ref="R2:R3"/>
    <mergeCell ref="A1:A3"/>
    <mergeCell ref="B1:C1"/>
    <mergeCell ref="D1:P1"/>
    <mergeCell ref="Q1:AF1"/>
    <mergeCell ref="BQ1:BQ3"/>
    <mergeCell ref="BR1:BR2"/>
    <mergeCell ref="BS1:BS2"/>
    <mergeCell ref="BT1:BT2"/>
    <mergeCell ref="B2:B3"/>
    <mergeCell ref="C2:C3"/>
    <mergeCell ref="G2:G3"/>
    <mergeCell ref="H2:H3"/>
    <mergeCell ref="K2:K3"/>
    <mergeCell ref="O2:O3"/>
    <mergeCell ref="AN1:AT1"/>
    <mergeCell ref="AU1:BA1"/>
    <mergeCell ref="BB1:BF1"/>
    <mergeCell ref="BG1:BJ1"/>
    <mergeCell ref="BK1:BN1"/>
    <mergeCell ref="BP1:BP2"/>
  </mergeCells>
  <conditionalFormatting sqref="S4:AE298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4294967294" verticalDpi="4294967294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ED963-2CF7-485B-82E2-3F85A0BF0938}">
  <sheetPr>
    <tabColor rgb="FF00B0F0"/>
  </sheetPr>
  <dimension ref="B2:H25"/>
  <sheetViews>
    <sheetView tabSelected="1" workbookViewId="0">
      <selection activeCell="K3" sqref="K3"/>
    </sheetView>
  </sheetViews>
  <sheetFormatPr defaultRowHeight="14.5" x14ac:dyDescent="0.35"/>
  <cols>
    <col min="1" max="1" width="3.54296875" customWidth="1"/>
    <col min="2" max="2" width="49" bestFit="1" customWidth="1"/>
    <col min="4" max="4" width="10.7265625" customWidth="1"/>
    <col min="6" max="6" width="10.7265625" customWidth="1"/>
    <col min="8" max="8" width="10.7265625" customWidth="1"/>
  </cols>
  <sheetData>
    <row r="2" spans="2:8" ht="22.5" customHeight="1" x14ac:dyDescent="0.35">
      <c r="B2" s="86" t="s">
        <v>387</v>
      </c>
      <c r="C2" s="86"/>
      <c r="D2" s="86"/>
    </row>
    <row r="3" spans="2:8" ht="22.5" customHeight="1" x14ac:dyDescent="0.35">
      <c r="B3" s="25" t="s">
        <v>388</v>
      </c>
      <c r="C3" s="26" t="s">
        <v>389</v>
      </c>
      <c r="D3" s="26" t="s">
        <v>390</v>
      </c>
    </row>
    <row r="4" spans="2:8" ht="22.5" customHeight="1" x14ac:dyDescent="0.35">
      <c r="B4" s="27" t="s">
        <v>391</v>
      </c>
      <c r="C4" s="28">
        <v>65</v>
      </c>
      <c r="D4" s="27" t="s">
        <v>392</v>
      </c>
    </row>
    <row r="5" spans="2:8" ht="22.5" customHeight="1" x14ac:dyDescent="0.35">
      <c r="B5" s="27" t="s">
        <v>86</v>
      </c>
      <c r="C5" s="28">
        <v>48</v>
      </c>
      <c r="D5" s="27" t="s">
        <v>392</v>
      </c>
    </row>
    <row r="6" spans="2:8" ht="22.5" customHeight="1" x14ac:dyDescent="0.35">
      <c r="B6" s="27" t="s">
        <v>98</v>
      </c>
      <c r="C6" s="28">
        <v>85</v>
      </c>
      <c r="D6" s="27" t="s">
        <v>392</v>
      </c>
    </row>
    <row r="7" spans="2:8" ht="22.5" customHeight="1" x14ac:dyDescent="0.35">
      <c r="B7" s="27" t="s">
        <v>393</v>
      </c>
      <c r="C7" s="28">
        <v>150</v>
      </c>
      <c r="D7" s="27" t="s">
        <v>392</v>
      </c>
    </row>
    <row r="8" spans="2:8" ht="22.5" customHeight="1" x14ac:dyDescent="0.35">
      <c r="B8" s="27" t="s">
        <v>394</v>
      </c>
      <c r="C8" s="28">
        <v>40</v>
      </c>
      <c r="D8" s="27" t="s">
        <v>392</v>
      </c>
    </row>
    <row r="10" spans="2:8" ht="22.5" customHeight="1" x14ac:dyDescent="0.35">
      <c r="B10" s="87" t="s">
        <v>395</v>
      </c>
      <c r="C10" s="87"/>
      <c r="D10" s="87"/>
      <c r="E10" s="87"/>
      <c r="F10" s="87"/>
      <c r="G10" s="87"/>
      <c r="H10" s="87"/>
    </row>
    <row r="11" spans="2:8" ht="22.5" customHeight="1" x14ac:dyDescent="0.35">
      <c r="B11" s="29" t="s">
        <v>396</v>
      </c>
      <c r="C11" s="88" t="s">
        <v>397</v>
      </c>
      <c r="D11" s="89"/>
      <c r="E11" s="88" t="s">
        <v>398</v>
      </c>
      <c r="F11" s="89"/>
      <c r="G11" s="88" t="s">
        <v>399</v>
      </c>
      <c r="H11" s="89"/>
    </row>
    <row r="12" spans="2:8" ht="22.5" customHeight="1" x14ac:dyDescent="0.35">
      <c r="B12" s="30" t="s">
        <v>94</v>
      </c>
      <c r="C12" s="31">
        <f>0.14*1.17</f>
        <v>0.1638</v>
      </c>
      <c r="D12" s="30" t="s">
        <v>400</v>
      </c>
      <c r="E12" s="32">
        <v>2.5</v>
      </c>
      <c r="F12" s="33" t="s">
        <v>392</v>
      </c>
      <c r="G12" s="32" t="s">
        <v>401</v>
      </c>
      <c r="H12" s="33" t="s">
        <v>401</v>
      </c>
    </row>
    <row r="13" spans="2:8" ht="22.5" customHeight="1" x14ac:dyDescent="0.35">
      <c r="B13" s="30" t="s">
        <v>402</v>
      </c>
      <c r="C13" s="31">
        <f t="shared" ref="C13:C19" si="0">E13/G13</f>
        <v>5.7142857142857141E-2</v>
      </c>
      <c r="D13" s="30" t="s">
        <v>400</v>
      </c>
      <c r="E13" s="32">
        <v>80</v>
      </c>
      <c r="F13" s="33" t="s">
        <v>403</v>
      </c>
      <c r="G13" s="32">
        <v>1400</v>
      </c>
      <c r="H13" s="33" t="s">
        <v>404</v>
      </c>
    </row>
    <row r="14" spans="2:8" ht="22.5" customHeight="1" x14ac:dyDescent="0.35">
      <c r="B14" s="30" t="s">
        <v>405</v>
      </c>
      <c r="C14" s="31">
        <f t="shared" si="0"/>
        <v>2.0117656525956013E-2</v>
      </c>
      <c r="D14" s="30" t="s">
        <v>400</v>
      </c>
      <c r="E14" s="32">
        <v>95</v>
      </c>
      <c r="F14" s="33" t="s">
        <v>406</v>
      </c>
      <c r="G14" s="32">
        <v>4722.22</v>
      </c>
      <c r="H14" s="33" t="s">
        <v>407</v>
      </c>
    </row>
    <row r="15" spans="2:8" ht="22.5" customHeight="1" x14ac:dyDescent="0.35">
      <c r="B15" s="30" t="s">
        <v>408</v>
      </c>
      <c r="C15" s="31">
        <f t="shared" si="0"/>
        <v>3.7777777777777778E-2</v>
      </c>
      <c r="D15" s="30" t="s">
        <v>400</v>
      </c>
      <c r="E15" s="32">
        <v>170</v>
      </c>
      <c r="F15" s="33" t="s">
        <v>406</v>
      </c>
      <c r="G15" s="32">
        <v>4500</v>
      </c>
      <c r="H15" s="33" t="s">
        <v>407</v>
      </c>
    </row>
    <row r="16" spans="2:8" ht="22.5" customHeight="1" x14ac:dyDescent="0.35">
      <c r="B16" s="30" t="s">
        <v>88</v>
      </c>
      <c r="C16" s="31">
        <f t="shared" si="0"/>
        <v>0.10564793880871383</v>
      </c>
      <c r="D16" s="30" t="s">
        <v>400</v>
      </c>
      <c r="E16" s="32">
        <v>1</v>
      </c>
      <c r="F16" s="33" t="s">
        <v>409</v>
      </c>
      <c r="G16" s="32">
        <v>9.4654000000000007</v>
      </c>
      <c r="H16" s="33" t="s">
        <v>410</v>
      </c>
    </row>
    <row r="17" spans="2:8" ht="22.5" customHeight="1" x14ac:dyDescent="0.35">
      <c r="B17" s="30" t="s">
        <v>411</v>
      </c>
      <c r="C17" s="31">
        <f t="shared" si="0"/>
        <v>0.13669064748201437</v>
      </c>
      <c r="D17" s="30" t="s">
        <v>400</v>
      </c>
      <c r="E17" s="32">
        <v>0.95</v>
      </c>
      <c r="F17" s="33" t="s">
        <v>412</v>
      </c>
      <c r="G17" s="32">
        <v>6.95</v>
      </c>
      <c r="H17" s="33" t="s">
        <v>413</v>
      </c>
    </row>
    <row r="18" spans="2:8" ht="22.5" customHeight="1" x14ac:dyDescent="0.35">
      <c r="B18" s="30" t="s">
        <v>414</v>
      </c>
      <c r="C18" s="31">
        <f t="shared" si="0"/>
        <v>0.19668737060041408</v>
      </c>
      <c r="D18" s="30" t="s">
        <v>400</v>
      </c>
      <c r="E18" s="32">
        <v>1.9</v>
      </c>
      <c r="F18" s="33" t="s">
        <v>412</v>
      </c>
      <c r="G18" s="32">
        <v>9.66</v>
      </c>
      <c r="H18" s="33" t="s">
        <v>413</v>
      </c>
    </row>
    <row r="19" spans="2:8" ht="22.5" customHeight="1" x14ac:dyDescent="0.35">
      <c r="B19" s="30" t="s">
        <v>415</v>
      </c>
      <c r="C19" s="31">
        <f t="shared" si="0"/>
        <v>7.4285714285714288E-2</v>
      </c>
      <c r="D19" s="30" t="s">
        <v>400</v>
      </c>
      <c r="E19" s="32">
        <v>260</v>
      </c>
      <c r="F19" s="33" t="s">
        <v>406</v>
      </c>
      <c r="G19" s="32">
        <v>3500</v>
      </c>
      <c r="H19" s="33" t="s">
        <v>416</v>
      </c>
    </row>
    <row r="20" spans="2:8" ht="22.5" customHeight="1" x14ac:dyDescent="0.35">
      <c r="B20" s="30" t="s">
        <v>417</v>
      </c>
      <c r="C20" s="31">
        <v>0.21</v>
      </c>
      <c r="D20" s="30" t="s">
        <v>400</v>
      </c>
      <c r="E20" s="34">
        <v>0.21</v>
      </c>
      <c r="F20" s="33" t="s">
        <v>400</v>
      </c>
      <c r="G20" s="34" t="s">
        <v>401</v>
      </c>
      <c r="H20" s="33" t="s">
        <v>401</v>
      </c>
    </row>
    <row r="22" spans="2:8" ht="22.5" customHeight="1" x14ac:dyDescent="0.35">
      <c r="B22" s="83" t="s">
        <v>418</v>
      </c>
      <c r="C22" s="83"/>
      <c r="D22" s="83"/>
    </row>
    <row r="23" spans="2:8" ht="22.5" customHeight="1" x14ac:dyDescent="0.35">
      <c r="B23" s="35" t="s">
        <v>396</v>
      </c>
      <c r="C23" s="84" t="s">
        <v>419</v>
      </c>
      <c r="D23" s="85"/>
    </row>
    <row r="24" spans="2:8" ht="22.5" customHeight="1" x14ac:dyDescent="0.35">
      <c r="B24" s="36" t="s">
        <v>87</v>
      </c>
      <c r="C24" s="37">
        <v>0.20094999999999999</v>
      </c>
      <c r="D24" s="36" t="s">
        <v>420</v>
      </c>
    </row>
    <row r="25" spans="2:8" ht="22.5" customHeight="1" x14ac:dyDescent="0.35">
      <c r="B25" s="36" t="s">
        <v>94</v>
      </c>
      <c r="C25" s="37">
        <v>0.39828000000000002</v>
      </c>
      <c r="D25" s="36" t="s">
        <v>420</v>
      </c>
    </row>
  </sheetData>
  <sheetProtection algorithmName="SHA-512" hashValue="NlmHliwISLuG8KsRvDBqfETdqO2NQnqi70nQH1sXNopndQsoG2numsx5v7kyGoHt4Y02irXNf6dpce7LJdPM7A==" saltValue="HqOaEzfuxX7QC7pkT3B1xg==" spinCount="100000" sheet="1" objects="1" scenarios="1" selectLockedCells="1" selectUnlockedCells="1"/>
  <mergeCells count="7">
    <mergeCell ref="B22:D22"/>
    <mergeCell ref="C23:D23"/>
    <mergeCell ref="B2:D2"/>
    <mergeCell ref="B10:H10"/>
    <mergeCell ref="C11:D11"/>
    <mergeCell ref="E11:F11"/>
    <mergeCell ref="G11:H11"/>
  </mergeCells>
  <pageMargins left="0.7" right="0.7" top="0.75" bottom="0.75" header="0.3" footer="0.3"/>
  <pageSetup paperSize="9" orientation="portrait" horizontalDpi="4294967294" verticalDpi="4294967294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40BDE4CFD14141A93DF19BAD96B63A" ma:contentTypeVersion="17" ma:contentTypeDescription="Create a new document." ma:contentTypeScope="" ma:versionID="0e89bd39042585f5caff86f36718187a">
  <xsd:schema xmlns:xsd="http://www.w3.org/2001/XMLSchema" xmlns:xs="http://www.w3.org/2001/XMLSchema" xmlns:p="http://schemas.microsoft.com/office/2006/metadata/properties" xmlns:ns2="519ac703-dfe5-4501-b018-fd78a5369b6b" xmlns:ns3="ac94b3b2-e0c5-48d0-b9b2-488c4b5bf209" targetNamespace="http://schemas.microsoft.com/office/2006/metadata/properties" ma:root="true" ma:fieldsID="196f3adcee1dd62f053e793a304abebe" ns2:_="" ns3:_="">
    <xsd:import namespace="519ac703-dfe5-4501-b018-fd78a5369b6b"/>
    <xsd:import namespace="ac94b3b2-e0c5-48d0-b9b2-488c4b5bf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9ac703-dfe5-4501-b018-fd78a5369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81a6662c-16b3-437a-8923-55b9474192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94b3b2-e0c5-48d0-b9b2-488c4b5bf20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0396355a-078f-414e-97dd-fb6e2415acf2}" ma:internalName="TaxCatchAll" ma:showField="CatchAllData" ma:web="ac94b3b2-e0c5-48d0-b9b2-488c4b5bf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19ac703-dfe5-4501-b018-fd78a5369b6b">
      <Terms xmlns="http://schemas.microsoft.com/office/infopath/2007/PartnerControls"/>
    </lcf76f155ced4ddcb4097134ff3c332f>
    <TaxCatchAll xmlns="ac94b3b2-e0c5-48d0-b9b2-488c4b5bf209" xsi:nil="true"/>
  </documentManagement>
</p:properties>
</file>

<file path=customXml/itemProps1.xml><?xml version="1.0" encoding="utf-8"?>
<ds:datastoreItem xmlns:ds="http://schemas.openxmlformats.org/officeDocument/2006/customXml" ds:itemID="{9FB5EE56-9629-41C4-BD0D-4858DF4B65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9ac703-dfe5-4501-b018-fd78a5369b6b"/>
    <ds:schemaRef ds:uri="ac94b3b2-e0c5-48d0-b9b2-488c4b5bf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D9977F-8F2F-4E55-A908-394F75CAC73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ADC080-15B0-413D-BD78-50FCA58AFC38}">
  <ds:schemaRefs>
    <ds:schemaRef ds:uri="http://schemas.microsoft.com/office/2006/metadata/properties"/>
    <ds:schemaRef ds:uri="http://schemas.microsoft.com/office/infopath/2007/PartnerControls"/>
    <ds:schemaRef ds:uri="519ac703-dfe5-4501-b018-fd78a5369b6b"/>
    <ds:schemaRef ds:uri="ac94b3b2-e0c5-48d0-b9b2-488c4b5bf20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Budapest</vt:lpstr>
      <vt:lpstr>DATA</vt:lpstr>
    </vt:vector>
  </TitlesOfParts>
  <Manager/>
  <Company>University College Dublin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Petar Tasić</dc:creator>
  <cp:keywords/>
  <dc:description/>
  <cp:lastModifiedBy>Ludmila Sadlonova</cp:lastModifiedBy>
  <cp:revision/>
  <dcterms:created xsi:type="dcterms:W3CDTF">2015-08-04T20:34:47Z</dcterms:created>
  <dcterms:modified xsi:type="dcterms:W3CDTF">2026-02-09T19:19:30Z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0x010100F040BDE4CFD14141A93DF19BAD96B63A</vt:lpwstr>
  </property>
  <property fmtid="{D5CDD505-2E9C-101B-9397-08002B2CF9AE}" pid="3" name="MediaServiceImageTags">
    <vt:lpwstr/>
  </property>
</Properties>
</file>